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env\Pictures\Frontklievers\"/>
    </mc:Choice>
  </mc:AlternateContent>
  <xr:revisionPtr revIDLastSave="0" documentId="13_ncr:1_{0547C95C-361A-4BAB-92DF-347EF02218F6}" xr6:coauthVersionLast="47" xr6:coauthVersionMax="47" xr10:uidLastSave="{00000000-0000-0000-0000-000000000000}"/>
  <bookViews>
    <workbookView xWindow="-108" yWindow="-108" windowWidth="23256" windowHeight="12456" xr2:uid="{3B44CCBC-431B-43BB-950B-AF1270A868FB}"/>
  </bookViews>
  <sheets>
    <sheet name="Intro" sheetId="3" r:id="rId1"/>
    <sheet name="Noyon" sheetId="2" r:id="rId2"/>
    <sheet name="Kleine Straal" sheetId="10" r:id="rId3"/>
    <sheet name="Kleine Halve Fond" sheetId="4" r:id="rId4"/>
    <sheet name="Noyon-Prijs" sheetId="1" state="hidden" r:id="rId5"/>
    <sheet name="Kleine_Straal-Prijs" sheetId="11" state="hidden" r:id="rId6"/>
    <sheet name="Orleans" sheetId="6" r:id="rId7"/>
    <sheet name="Toury-Prijs" sheetId="5" state="hidden" r:id="rId8"/>
    <sheet name="Orleans-Prijs" sheetId="7" state="hidden" r:id="rId9"/>
  </sheets>
  <definedNames>
    <definedName name="_xlnm.Print_Area" localSheetId="3">'Kleine Halve Fond'!$A$1:$S$55</definedName>
    <definedName name="_xlnm.Print_Area" localSheetId="2">'Kleine Straal'!$A$1:$S$53</definedName>
    <definedName name="_xlnm.Print_Area" localSheetId="1">Noyon!$A$1:$S$53</definedName>
    <definedName name="_xlnm.Print_Area" localSheetId="6">Orleans!$A$1:$S$56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5" l="1"/>
  <c r="G43" i="5"/>
  <c r="O43" i="5" s="1"/>
  <c r="G44" i="5"/>
  <c r="O44" i="5" s="1"/>
  <c r="G45" i="5"/>
  <c r="O45" i="5" s="1"/>
  <c r="G46" i="5"/>
  <c r="O46" i="5" s="1"/>
  <c r="G47" i="5"/>
  <c r="G48" i="5"/>
  <c r="O48" i="5" s="1"/>
  <c r="G49" i="5"/>
  <c r="G50" i="5"/>
  <c r="G51" i="5"/>
  <c r="G52" i="5"/>
  <c r="G42" i="5"/>
  <c r="F54" i="5"/>
  <c r="N54" i="5" s="1"/>
  <c r="F43" i="5"/>
  <c r="F44" i="5"/>
  <c r="N44" i="5" s="1"/>
  <c r="F45" i="5"/>
  <c r="F46" i="5"/>
  <c r="N46" i="5" s="1"/>
  <c r="F47" i="5"/>
  <c r="N47" i="5" s="1"/>
  <c r="F48" i="5"/>
  <c r="N48" i="5" s="1"/>
  <c r="F49" i="5"/>
  <c r="N49" i="5" s="1"/>
  <c r="F50" i="5"/>
  <c r="N50" i="5" s="1"/>
  <c r="F51" i="5"/>
  <c r="F52" i="5"/>
  <c r="F42" i="5"/>
  <c r="E54" i="5"/>
  <c r="M54" i="5" s="1"/>
  <c r="E43" i="5"/>
  <c r="E44" i="5"/>
  <c r="E45" i="5"/>
  <c r="M45" i="5" s="1"/>
  <c r="E46" i="5"/>
  <c r="E47" i="5"/>
  <c r="M47" i="5" s="1"/>
  <c r="E48" i="5"/>
  <c r="M48" i="5" s="1"/>
  <c r="E49" i="5"/>
  <c r="M49" i="5" s="1"/>
  <c r="E50" i="5"/>
  <c r="E51" i="5"/>
  <c r="M51" i="5" s="1"/>
  <c r="E52" i="5"/>
  <c r="M52" i="5" s="1"/>
  <c r="E42" i="5"/>
  <c r="M42" i="5"/>
  <c r="G33" i="5"/>
  <c r="O33" i="5" s="1"/>
  <c r="G34" i="5"/>
  <c r="G35" i="5"/>
  <c r="G36" i="5"/>
  <c r="G37" i="5"/>
  <c r="O37" i="5" s="1"/>
  <c r="G38" i="5"/>
  <c r="O38" i="5" s="1"/>
  <c r="G32" i="5"/>
  <c r="O32" i="5" s="1"/>
  <c r="F33" i="5"/>
  <c r="N33" i="5" s="1"/>
  <c r="F34" i="5"/>
  <c r="N34" i="5" s="1"/>
  <c r="F35" i="5"/>
  <c r="N35" i="5" s="1"/>
  <c r="F36" i="5"/>
  <c r="N36" i="5" s="1"/>
  <c r="F37" i="5"/>
  <c r="F38" i="5"/>
  <c r="F32" i="5"/>
  <c r="N32" i="5" s="1"/>
  <c r="E33" i="5"/>
  <c r="E34" i="5"/>
  <c r="E35" i="5"/>
  <c r="E36" i="5"/>
  <c r="M36" i="5" s="1"/>
  <c r="E37" i="5"/>
  <c r="E38" i="5"/>
  <c r="E32" i="5"/>
  <c r="M32" i="5" s="1"/>
  <c r="O54" i="5"/>
  <c r="O52" i="5"/>
  <c r="N52" i="5"/>
  <c r="O51" i="5"/>
  <c r="N51" i="5"/>
  <c r="O50" i="5"/>
  <c r="M50" i="5"/>
  <c r="O49" i="5"/>
  <c r="O47" i="5"/>
  <c r="M46" i="5"/>
  <c r="N45" i="5"/>
  <c r="M44" i="5"/>
  <c r="N43" i="5"/>
  <c r="M43" i="5"/>
  <c r="O42" i="5"/>
  <c r="N42" i="5"/>
  <c r="M38" i="5"/>
  <c r="H38" i="5"/>
  <c r="N38" i="5"/>
  <c r="M37" i="5"/>
  <c r="H37" i="5"/>
  <c r="N37" i="5"/>
  <c r="H36" i="5"/>
  <c r="O36" i="5"/>
  <c r="O35" i="5"/>
  <c r="H35" i="5"/>
  <c r="M35" i="5"/>
  <c r="O34" i="5"/>
  <c r="H34" i="5"/>
  <c r="M34" i="5"/>
  <c r="M33" i="5"/>
  <c r="H33" i="5"/>
  <c r="H32" i="5"/>
  <c r="H31" i="5"/>
  <c r="E4" i="11"/>
  <c r="F4" i="11"/>
  <c r="G4" i="11"/>
  <c r="E5" i="11"/>
  <c r="F5" i="11"/>
  <c r="G5" i="11"/>
  <c r="O5" i="11" s="1"/>
  <c r="E6" i="11"/>
  <c r="M6" i="11" s="1"/>
  <c r="F6" i="11"/>
  <c r="N6" i="11" s="1"/>
  <c r="G6" i="11"/>
  <c r="O6" i="11" s="1"/>
  <c r="E7" i="11"/>
  <c r="M7" i="11" s="1"/>
  <c r="F7" i="11"/>
  <c r="G7" i="11"/>
  <c r="E8" i="11"/>
  <c r="F8" i="11"/>
  <c r="G8" i="11"/>
  <c r="O8" i="11" s="1"/>
  <c r="E9" i="11"/>
  <c r="M9" i="11" s="1"/>
  <c r="F9" i="11"/>
  <c r="G9" i="11"/>
  <c r="E10" i="11"/>
  <c r="M10" i="11" s="1"/>
  <c r="F10" i="11"/>
  <c r="N10" i="11" s="1"/>
  <c r="G10" i="11"/>
  <c r="O10" i="11" s="1"/>
  <c r="E11" i="11"/>
  <c r="M11" i="11" s="1"/>
  <c r="F11" i="11"/>
  <c r="N11" i="11" s="1"/>
  <c r="G11" i="11"/>
  <c r="O11" i="11" s="1"/>
  <c r="E12" i="11"/>
  <c r="M12" i="11" s="1"/>
  <c r="F12" i="11"/>
  <c r="N12" i="11" s="1"/>
  <c r="G12" i="11"/>
  <c r="E13" i="11"/>
  <c r="F13" i="11"/>
  <c r="G13" i="11"/>
  <c r="E14" i="11"/>
  <c r="F14" i="11"/>
  <c r="N14" i="11" s="1"/>
  <c r="G14" i="11"/>
  <c r="E15" i="11"/>
  <c r="F15" i="11"/>
  <c r="G15" i="11"/>
  <c r="G3" i="11"/>
  <c r="O3" i="11" s="1"/>
  <c r="F3" i="11"/>
  <c r="E3" i="11"/>
  <c r="M3" i="11" s="1"/>
  <c r="AE53" i="4"/>
  <c r="AE52" i="4"/>
  <c r="AE51" i="4"/>
  <c r="AE50" i="4"/>
  <c r="AE49" i="4"/>
  <c r="AE48" i="4"/>
  <c r="AE33" i="4"/>
  <c r="AE32" i="4"/>
  <c r="AE31" i="4"/>
  <c r="AE30" i="4"/>
  <c r="AE29" i="4"/>
  <c r="AE28" i="4"/>
  <c r="AM22" i="4"/>
  <c r="AL22" i="4"/>
  <c r="AK22" i="4"/>
  <c r="AM21" i="4"/>
  <c r="AL21" i="4"/>
  <c r="AK21" i="4"/>
  <c r="AM20" i="4"/>
  <c r="AL20" i="4"/>
  <c r="AK20" i="4"/>
  <c r="AM19" i="4"/>
  <c r="AL19" i="4"/>
  <c r="AK19" i="4"/>
  <c r="AM18" i="4"/>
  <c r="AL18" i="4"/>
  <c r="AK18" i="4"/>
  <c r="AE18" i="4"/>
  <c r="AM17" i="4"/>
  <c r="AL17" i="4"/>
  <c r="AK17" i="4"/>
  <c r="AE17" i="4"/>
  <c r="AM16" i="4"/>
  <c r="AL16" i="4"/>
  <c r="AK16" i="4"/>
  <c r="AE16" i="4"/>
  <c r="AM15" i="4"/>
  <c r="AL15" i="4"/>
  <c r="AK15" i="4"/>
  <c r="AE15" i="4"/>
  <c r="AM14" i="4"/>
  <c r="AL14" i="4"/>
  <c r="AK14" i="4"/>
  <c r="AE14" i="4"/>
  <c r="AM13" i="4"/>
  <c r="AL13" i="4"/>
  <c r="AK13" i="4"/>
  <c r="AE13" i="4"/>
  <c r="AM12" i="4"/>
  <c r="AL12" i="4"/>
  <c r="AK12" i="4"/>
  <c r="AM11" i="4"/>
  <c r="AL11" i="4"/>
  <c r="AK11" i="4"/>
  <c r="AM10" i="4"/>
  <c r="AL10" i="4"/>
  <c r="AK10" i="4"/>
  <c r="M53" i="4"/>
  <c r="L53" i="4"/>
  <c r="K53" i="4"/>
  <c r="V53" i="4" s="1"/>
  <c r="S51" i="4"/>
  <c r="R51" i="4"/>
  <c r="Q51" i="4"/>
  <c r="W53" i="4" s="1"/>
  <c r="M51" i="4"/>
  <c r="V51" i="4" s="1"/>
  <c r="L51" i="4"/>
  <c r="K51" i="4"/>
  <c r="S50" i="4"/>
  <c r="R50" i="4"/>
  <c r="Q50" i="4"/>
  <c r="W52" i="4" s="1"/>
  <c r="M50" i="4"/>
  <c r="L50" i="4"/>
  <c r="K50" i="4"/>
  <c r="V50" i="4" s="1"/>
  <c r="S49" i="4"/>
  <c r="R49" i="4"/>
  <c r="Q49" i="4"/>
  <c r="W51" i="4" s="1"/>
  <c r="M49" i="4"/>
  <c r="L49" i="4"/>
  <c r="K49" i="4"/>
  <c r="V49" i="4" s="1"/>
  <c r="S48" i="4"/>
  <c r="R48" i="4"/>
  <c r="Q48" i="4"/>
  <c r="W50" i="4" s="1"/>
  <c r="L48" i="4"/>
  <c r="K48" i="4"/>
  <c r="S47" i="4"/>
  <c r="R47" i="4"/>
  <c r="Q47" i="4"/>
  <c r="W49" i="4" s="1"/>
  <c r="M47" i="4"/>
  <c r="L47" i="4"/>
  <c r="K47" i="4"/>
  <c r="V47" i="4" s="1"/>
  <c r="S46" i="4"/>
  <c r="R46" i="4"/>
  <c r="Q46" i="4"/>
  <c r="W48" i="4" s="1"/>
  <c r="M46" i="4"/>
  <c r="L46" i="4"/>
  <c r="V46" i="4" s="1"/>
  <c r="K46" i="4"/>
  <c r="S45" i="4"/>
  <c r="R45" i="4"/>
  <c r="Q45" i="4"/>
  <c r="W47" i="4" s="1"/>
  <c r="M38" i="4"/>
  <c r="L38" i="4"/>
  <c r="K38" i="4"/>
  <c r="V38" i="4" s="1"/>
  <c r="V37" i="4"/>
  <c r="S37" i="4"/>
  <c r="W33" i="4" s="1"/>
  <c r="R37" i="4"/>
  <c r="Q37" i="4"/>
  <c r="M37" i="4"/>
  <c r="L37" i="4"/>
  <c r="K37" i="4"/>
  <c r="S36" i="4"/>
  <c r="R36" i="4"/>
  <c r="Q36" i="4"/>
  <c r="M36" i="4"/>
  <c r="L36" i="4"/>
  <c r="K36" i="4"/>
  <c r="V36" i="4" s="1"/>
  <c r="V35" i="4"/>
  <c r="S35" i="4"/>
  <c r="R35" i="4"/>
  <c r="Q35" i="4"/>
  <c r="W31" i="4" s="1"/>
  <c r="M35" i="4"/>
  <c r="L35" i="4"/>
  <c r="K35" i="4"/>
  <c r="S34" i="4"/>
  <c r="R34" i="4"/>
  <c r="Q34" i="4"/>
  <c r="M34" i="4"/>
  <c r="L34" i="4"/>
  <c r="K34" i="4"/>
  <c r="V34" i="4" s="1"/>
  <c r="S33" i="4"/>
  <c r="R33" i="4"/>
  <c r="Q33" i="4"/>
  <c r="M33" i="4"/>
  <c r="L33" i="4"/>
  <c r="K33" i="4"/>
  <c r="V33" i="4" s="1"/>
  <c r="W32" i="4"/>
  <c r="V32" i="4"/>
  <c r="S32" i="4"/>
  <c r="R32" i="4"/>
  <c r="Q32" i="4"/>
  <c r="M32" i="4"/>
  <c r="L32" i="4"/>
  <c r="K32" i="4"/>
  <c r="V31" i="4"/>
  <c r="S31" i="4"/>
  <c r="R31" i="4"/>
  <c r="Q31" i="4"/>
  <c r="W27" i="4" s="1"/>
  <c r="M31" i="4"/>
  <c r="L31" i="4"/>
  <c r="K31" i="4"/>
  <c r="W30" i="4"/>
  <c r="M30" i="4"/>
  <c r="L30" i="4"/>
  <c r="K30" i="4"/>
  <c r="V30" i="4" s="1"/>
  <c r="W29" i="4"/>
  <c r="M29" i="4"/>
  <c r="L29" i="4"/>
  <c r="K29" i="4"/>
  <c r="V29" i="4" s="1"/>
  <c r="W28" i="4"/>
  <c r="M24" i="4"/>
  <c r="L24" i="4"/>
  <c r="K24" i="4"/>
  <c r="V24" i="4" s="1"/>
  <c r="M23" i="4"/>
  <c r="L23" i="4"/>
  <c r="K23" i="4"/>
  <c r="V23" i="4" s="1"/>
  <c r="M22" i="4"/>
  <c r="L22" i="4"/>
  <c r="K22" i="4"/>
  <c r="V22" i="4" s="1"/>
  <c r="V21" i="4"/>
  <c r="M21" i="4"/>
  <c r="L21" i="4"/>
  <c r="K21" i="4"/>
  <c r="M20" i="4"/>
  <c r="L20" i="4"/>
  <c r="K20" i="4"/>
  <c r="V20" i="4" s="1"/>
  <c r="M19" i="4"/>
  <c r="V19" i="4" s="1"/>
  <c r="L19" i="4"/>
  <c r="K19" i="4"/>
  <c r="W18" i="4"/>
  <c r="S18" i="4"/>
  <c r="R18" i="4"/>
  <c r="Q18" i="4"/>
  <c r="M18" i="4"/>
  <c r="L18" i="4"/>
  <c r="K18" i="4"/>
  <c r="V18" i="4" s="1"/>
  <c r="S17" i="4"/>
  <c r="R17" i="4"/>
  <c r="Q17" i="4"/>
  <c r="W17" i="4" s="1"/>
  <c r="M17" i="4"/>
  <c r="L17" i="4"/>
  <c r="K17" i="4"/>
  <c r="V17" i="4" s="1"/>
  <c r="V16" i="4"/>
  <c r="S16" i="4"/>
  <c r="R16" i="4"/>
  <c r="W16" i="4" s="1"/>
  <c r="Q16" i="4"/>
  <c r="M16" i="4"/>
  <c r="L16" i="4"/>
  <c r="K16" i="4"/>
  <c r="W15" i="4"/>
  <c r="S15" i="4"/>
  <c r="R15" i="4"/>
  <c r="Q15" i="4"/>
  <c r="M15" i="4"/>
  <c r="L15" i="4"/>
  <c r="K15" i="4"/>
  <c r="V15" i="4" s="1"/>
  <c r="W14" i="4"/>
  <c r="S14" i="4"/>
  <c r="R14" i="4"/>
  <c r="Q14" i="4"/>
  <c r="M14" i="4"/>
  <c r="L14" i="4"/>
  <c r="K14" i="4"/>
  <c r="V14" i="4" s="1"/>
  <c r="S13" i="4"/>
  <c r="R13" i="4"/>
  <c r="Q13" i="4"/>
  <c r="W13" i="4" s="1"/>
  <c r="M13" i="4"/>
  <c r="L13" i="4"/>
  <c r="K13" i="4"/>
  <c r="V13" i="4" s="1"/>
  <c r="Y12" i="4"/>
  <c r="Z12" i="4" s="1"/>
  <c r="AA12" i="4" s="1"/>
  <c r="AB12" i="4" s="1"/>
  <c r="AC12" i="4" s="1"/>
  <c r="V12" i="4"/>
  <c r="S12" i="4"/>
  <c r="R12" i="4"/>
  <c r="W12" i="4" s="1"/>
  <c r="Q12" i="4"/>
  <c r="M12" i="4"/>
  <c r="L12" i="4"/>
  <c r="K12" i="4"/>
  <c r="G11" i="4"/>
  <c r="E11" i="4"/>
  <c r="C11" i="4"/>
  <c r="AD3" i="4"/>
  <c r="E3" i="4"/>
  <c r="Y47" i="4" s="1"/>
  <c r="Z47" i="4" s="1"/>
  <c r="AA47" i="4" s="1"/>
  <c r="AB47" i="4" s="1"/>
  <c r="AC47" i="4" s="1"/>
  <c r="AK11" i="10"/>
  <c r="AL11" i="10"/>
  <c r="AM11" i="10"/>
  <c r="AK12" i="10"/>
  <c r="AL12" i="10"/>
  <c r="AM12" i="10"/>
  <c r="AK13" i="10"/>
  <c r="AL13" i="10"/>
  <c r="AM13" i="10"/>
  <c r="AK14" i="10"/>
  <c r="AL14" i="10"/>
  <c r="AM14" i="10"/>
  <c r="AK15" i="10"/>
  <c r="AL15" i="10"/>
  <c r="AM15" i="10"/>
  <c r="AK16" i="10"/>
  <c r="AL16" i="10"/>
  <c r="AM16" i="10"/>
  <c r="AK17" i="10"/>
  <c r="AL17" i="10"/>
  <c r="AM17" i="10"/>
  <c r="AK18" i="10"/>
  <c r="AL18" i="10"/>
  <c r="AM18" i="10"/>
  <c r="AK19" i="10"/>
  <c r="AL19" i="10"/>
  <c r="AM19" i="10"/>
  <c r="AK20" i="10"/>
  <c r="AL20" i="10"/>
  <c r="AM20" i="10"/>
  <c r="AK21" i="10"/>
  <c r="AL21" i="10"/>
  <c r="AM21" i="10"/>
  <c r="AK22" i="10"/>
  <c r="AL22" i="10"/>
  <c r="AM22" i="10"/>
  <c r="AL10" i="10"/>
  <c r="AM10" i="10"/>
  <c r="AK10" i="10"/>
  <c r="M4" i="11"/>
  <c r="N4" i="11"/>
  <c r="O4" i="11"/>
  <c r="N5" i="11"/>
  <c r="O7" i="11"/>
  <c r="M8" i="11"/>
  <c r="N8" i="11"/>
  <c r="O12" i="11"/>
  <c r="M13" i="11"/>
  <c r="O14" i="11"/>
  <c r="M15" i="11"/>
  <c r="N15" i="11"/>
  <c r="O15" i="11"/>
  <c r="N3" i="11"/>
  <c r="E20" i="11"/>
  <c r="F20" i="11"/>
  <c r="N20" i="11" s="1"/>
  <c r="G20" i="11"/>
  <c r="O20" i="11" s="1"/>
  <c r="E21" i="11"/>
  <c r="F21" i="11"/>
  <c r="G21" i="11"/>
  <c r="E22" i="11"/>
  <c r="M22" i="11" s="1"/>
  <c r="F22" i="11"/>
  <c r="N22" i="11" s="1"/>
  <c r="G22" i="11"/>
  <c r="O22" i="11" s="1"/>
  <c r="E23" i="11"/>
  <c r="M23" i="11" s="1"/>
  <c r="F23" i="11"/>
  <c r="G23" i="11"/>
  <c r="E24" i="11"/>
  <c r="F24" i="11"/>
  <c r="N24" i="11" s="1"/>
  <c r="G24" i="11"/>
  <c r="O24" i="11" s="1"/>
  <c r="E25" i="11"/>
  <c r="F25" i="11"/>
  <c r="G25" i="11"/>
  <c r="E26" i="11"/>
  <c r="F26" i="11"/>
  <c r="G26" i="11"/>
  <c r="O26" i="11" s="1"/>
  <c r="E27" i="11"/>
  <c r="M27" i="11" s="1"/>
  <c r="F27" i="11"/>
  <c r="N27" i="11" s="1"/>
  <c r="G27" i="11"/>
  <c r="O27" i="11" s="1"/>
  <c r="E28" i="11"/>
  <c r="M28" i="11" s="1"/>
  <c r="F28" i="11"/>
  <c r="N28" i="11" s="1"/>
  <c r="G28" i="11"/>
  <c r="G19" i="11"/>
  <c r="O19" i="11" s="1"/>
  <c r="F19" i="11"/>
  <c r="N19" i="11" s="1"/>
  <c r="E19" i="11"/>
  <c r="M19" i="11" s="1"/>
  <c r="G43" i="11"/>
  <c r="O43" i="11" s="1"/>
  <c r="G44" i="11"/>
  <c r="O44" i="11" s="1"/>
  <c r="G45" i="11"/>
  <c r="O45" i="11" s="1"/>
  <c r="G46" i="11"/>
  <c r="O46" i="11" s="1"/>
  <c r="G47" i="11"/>
  <c r="O47" i="11" s="1"/>
  <c r="G48" i="11"/>
  <c r="O48" i="11" s="1"/>
  <c r="G49" i="11"/>
  <c r="O49" i="11" s="1"/>
  <c r="G50" i="11"/>
  <c r="O50" i="11" s="1"/>
  <c r="G51" i="11"/>
  <c r="G52" i="11"/>
  <c r="O52" i="11" s="1"/>
  <c r="G42" i="11"/>
  <c r="O42" i="11"/>
  <c r="F43" i="11"/>
  <c r="N43" i="11" s="1"/>
  <c r="F44" i="11"/>
  <c r="N44" i="11" s="1"/>
  <c r="F45" i="11"/>
  <c r="N45" i="11" s="1"/>
  <c r="F46" i="11"/>
  <c r="N46" i="11" s="1"/>
  <c r="F47" i="11"/>
  <c r="F48" i="11"/>
  <c r="F49" i="11"/>
  <c r="N49" i="11" s="1"/>
  <c r="F50" i="11"/>
  <c r="N50" i="11" s="1"/>
  <c r="F51" i="11"/>
  <c r="F52" i="11"/>
  <c r="F42" i="11"/>
  <c r="N42" i="11" s="1"/>
  <c r="E43" i="11"/>
  <c r="M43" i="11" s="1"/>
  <c r="E44" i="11"/>
  <c r="M44" i="11" s="1"/>
  <c r="E45" i="11"/>
  <c r="M45" i="11" s="1"/>
  <c r="E46" i="11"/>
  <c r="M46" i="11" s="1"/>
  <c r="E47" i="11"/>
  <c r="E48" i="11"/>
  <c r="E49" i="11"/>
  <c r="E50" i="11"/>
  <c r="E51" i="11"/>
  <c r="M51" i="11" s="1"/>
  <c r="E52" i="11"/>
  <c r="E42" i="11"/>
  <c r="G54" i="11"/>
  <c r="O54" i="11" s="1"/>
  <c r="F54" i="11"/>
  <c r="N54" i="11" s="1"/>
  <c r="E54" i="11"/>
  <c r="M54" i="11" s="1"/>
  <c r="N52" i="11"/>
  <c r="M52" i="11"/>
  <c r="O51" i="11"/>
  <c r="N51" i="11"/>
  <c r="M50" i="11"/>
  <c r="M49" i="11"/>
  <c r="N48" i="11"/>
  <c r="M48" i="11"/>
  <c r="M47" i="11"/>
  <c r="N47" i="11"/>
  <c r="M42" i="11"/>
  <c r="O38" i="11"/>
  <c r="N38" i="11"/>
  <c r="H38" i="11"/>
  <c r="G38" i="11"/>
  <c r="F38" i="11"/>
  <c r="E38" i="11"/>
  <c r="M38" i="11" s="1"/>
  <c r="H37" i="11"/>
  <c r="G37" i="11"/>
  <c r="O37" i="11" s="1"/>
  <c r="F37" i="11"/>
  <c r="N37" i="11" s="1"/>
  <c r="O36" i="11"/>
  <c r="M36" i="11"/>
  <c r="H36" i="11"/>
  <c r="G36" i="11"/>
  <c r="E36" i="11"/>
  <c r="H35" i="11"/>
  <c r="G35" i="11"/>
  <c r="O35" i="11" s="1"/>
  <c r="F35" i="11"/>
  <c r="N35" i="11" s="1"/>
  <c r="E35" i="11"/>
  <c r="M35" i="11" s="1"/>
  <c r="H34" i="11"/>
  <c r="G34" i="11"/>
  <c r="O34" i="11" s="1"/>
  <c r="H33" i="11"/>
  <c r="G33" i="11"/>
  <c r="O33" i="11" s="1"/>
  <c r="F33" i="11"/>
  <c r="N33" i="11" s="1"/>
  <c r="E33" i="11"/>
  <c r="M33" i="11" s="1"/>
  <c r="H32" i="11"/>
  <c r="G32" i="11"/>
  <c r="O32" i="11" s="1"/>
  <c r="F32" i="11"/>
  <c r="N32" i="11" s="1"/>
  <c r="E32" i="11"/>
  <c r="M32" i="11" s="1"/>
  <c r="H31" i="11"/>
  <c r="H28" i="11"/>
  <c r="O28" i="11"/>
  <c r="H27" i="11"/>
  <c r="N26" i="11"/>
  <c r="H26" i="11"/>
  <c r="M26" i="11"/>
  <c r="H25" i="11"/>
  <c r="O25" i="11"/>
  <c r="N25" i="11"/>
  <c r="M25" i="11"/>
  <c r="M24" i="11"/>
  <c r="H24" i="11"/>
  <c r="H23" i="11"/>
  <c r="O23" i="11"/>
  <c r="N23" i="11"/>
  <c r="H22" i="11"/>
  <c r="H21" i="11"/>
  <c r="O21" i="11"/>
  <c r="N21" i="11"/>
  <c r="M21" i="11"/>
  <c r="H20" i="11"/>
  <c r="M20" i="11"/>
  <c r="H19" i="11"/>
  <c r="H15" i="11"/>
  <c r="M14" i="11"/>
  <c r="H14" i="11"/>
  <c r="H13" i="11"/>
  <c r="O13" i="11"/>
  <c r="N13" i="11"/>
  <c r="H12" i="11"/>
  <c r="H11" i="11"/>
  <c r="H10" i="11"/>
  <c r="H9" i="11"/>
  <c r="O9" i="11"/>
  <c r="N9" i="11"/>
  <c r="H8" i="11"/>
  <c r="N7" i="11"/>
  <c r="H7" i="11"/>
  <c r="H6" i="11"/>
  <c r="M5" i="11"/>
  <c r="H5" i="11"/>
  <c r="H4" i="11"/>
  <c r="H3" i="11"/>
  <c r="AE53" i="10"/>
  <c r="M53" i="10"/>
  <c r="L53" i="10"/>
  <c r="K53" i="10"/>
  <c r="AE52" i="10"/>
  <c r="Y52" i="10"/>
  <c r="Z52" i="10" s="1"/>
  <c r="AA52" i="10" s="1"/>
  <c r="AB52" i="10" s="1"/>
  <c r="AC52" i="10" s="1"/>
  <c r="W52" i="10"/>
  <c r="AE51" i="10"/>
  <c r="W53" i="10"/>
  <c r="M51" i="10"/>
  <c r="L51" i="10"/>
  <c r="K51" i="10"/>
  <c r="AE50" i="10"/>
  <c r="M50" i="10"/>
  <c r="L50" i="10"/>
  <c r="K50" i="10"/>
  <c r="V50" i="10" s="1"/>
  <c r="AE49" i="10"/>
  <c r="W51" i="10"/>
  <c r="M49" i="10"/>
  <c r="L49" i="10"/>
  <c r="K49" i="10"/>
  <c r="AE48" i="10"/>
  <c r="W48" i="10"/>
  <c r="W50" i="10"/>
  <c r="L48" i="10"/>
  <c r="K48" i="10"/>
  <c r="AE47" i="10"/>
  <c r="M47" i="10"/>
  <c r="V47" i="10" s="1"/>
  <c r="L47" i="10"/>
  <c r="K47" i="10"/>
  <c r="M46" i="10"/>
  <c r="L46" i="10"/>
  <c r="K46" i="10"/>
  <c r="V46" i="10" s="1"/>
  <c r="W47" i="10"/>
  <c r="M38" i="10"/>
  <c r="L38" i="10"/>
  <c r="K38" i="10"/>
  <c r="V38" i="10" s="1"/>
  <c r="M37" i="10"/>
  <c r="L37" i="10"/>
  <c r="K37" i="10"/>
  <c r="V37" i="10" s="1"/>
  <c r="V36" i="10"/>
  <c r="M36" i="10"/>
  <c r="L36" i="10"/>
  <c r="K36" i="10"/>
  <c r="W31" i="10"/>
  <c r="M35" i="10"/>
  <c r="L35" i="10"/>
  <c r="K35" i="10"/>
  <c r="V34" i="10"/>
  <c r="W30" i="10"/>
  <c r="M34" i="10"/>
  <c r="L34" i="10"/>
  <c r="K34" i="10"/>
  <c r="AE33" i="10"/>
  <c r="M33" i="10"/>
  <c r="V33" i="10" s="1"/>
  <c r="L33" i="10"/>
  <c r="K33" i="10"/>
  <c r="AE32" i="10"/>
  <c r="W32" i="10"/>
  <c r="W28" i="10"/>
  <c r="M32" i="10"/>
  <c r="L32" i="10"/>
  <c r="V32" i="10" s="1"/>
  <c r="K32" i="10"/>
  <c r="AE31" i="10"/>
  <c r="W27" i="10"/>
  <c r="M31" i="10"/>
  <c r="L31" i="10"/>
  <c r="K31" i="10"/>
  <c r="V31" i="10" s="1"/>
  <c r="AE30" i="10"/>
  <c r="M30" i="10"/>
  <c r="L30" i="10"/>
  <c r="K30" i="10"/>
  <c r="V30" i="10" s="1"/>
  <c r="AE29" i="10"/>
  <c r="W29" i="10"/>
  <c r="M29" i="10"/>
  <c r="L29" i="10"/>
  <c r="K29" i="10"/>
  <c r="V29" i="10" s="1"/>
  <c r="AE28" i="10"/>
  <c r="AE27" i="10"/>
  <c r="M24" i="10"/>
  <c r="L24" i="10"/>
  <c r="K24" i="10"/>
  <c r="V24" i="10" s="1"/>
  <c r="M23" i="10"/>
  <c r="L23" i="10"/>
  <c r="K23" i="10"/>
  <c r="M22" i="10"/>
  <c r="L22" i="10"/>
  <c r="K22" i="10"/>
  <c r="AJ21" i="10"/>
  <c r="M21" i="10"/>
  <c r="L21" i="10"/>
  <c r="K21" i="10"/>
  <c r="V21" i="10" s="1"/>
  <c r="M20" i="10"/>
  <c r="L20" i="10"/>
  <c r="K20" i="10"/>
  <c r="V20" i="10" s="1"/>
  <c r="M19" i="10"/>
  <c r="L19" i="10"/>
  <c r="K19" i="10"/>
  <c r="AE18" i="10"/>
  <c r="W18" i="10"/>
  <c r="V18" i="10"/>
  <c r="M18" i="10"/>
  <c r="L18" i="10"/>
  <c r="K18" i="10"/>
  <c r="AE17" i="10"/>
  <c r="W17" i="10"/>
  <c r="M17" i="10"/>
  <c r="L17" i="10"/>
  <c r="K17" i="10"/>
  <c r="V17" i="10" s="1"/>
  <c r="AE16" i="10"/>
  <c r="W16" i="10"/>
  <c r="M16" i="10"/>
  <c r="L16" i="10"/>
  <c r="K16" i="10"/>
  <c r="V16" i="10" s="1"/>
  <c r="AE15" i="10"/>
  <c r="W15" i="10"/>
  <c r="V15" i="10"/>
  <c r="M15" i="10"/>
  <c r="L15" i="10"/>
  <c r="K15" i="10"/>
  <c r="AE14" i="10"/>
  <c r="W14" i="10"/>
  <c r="V14" i="10"/>
  <c r="M14" i="10"/>
  <c r="L14" i="10"/>
  <c r="K14" i="10"/>
  <c r="AE13" i="10"/>
  <c r="W13" i="10"/>
  <c r="M13" i="10"/>
  <c r="L13" i="10"/>
  <c r="K13" i="10"/>
  <c r="V13" i="10" s="1"/>
  <c r="AJ12" i="10"/>
  <c r="AI12" i="10"/>
  <c r="AE12" i="10"/>
  <c r="W12" i="10"/>
  <c r="M12" i="10"/>
  <c r="L12" i="10"/>
  <c r="K12" i="10"/>
  <c r="V12" i="10" s="1"/>
  <c r="G11" i="10"/>
  <c r="E11" i="10"/>
  <c r="C11" i="10"/>
  <c r="AD3" i="10"/>
  <c r="E3" i="10"/>
  <c r="Y27" i="10" s="1"/>
  <c r="Z27" i="10" s="1"/>
  <c r="AA27" i="10" s="1"/>
  <c r="AB27" i="10" s="1"/>
  <c r="AC27" i="10" s="1"/>
  <c r="O56" i="5" l="1"/>
  <c r="AI17" i="4"/>
  <c r="AI22" i="4"/>
  <c r="AJ13" i="4"/>
  <c r="AJ17" i="4"/>
  <c r="AJ22" i="4"/>
  <c r="Y14" i="4"/>
  <c r="Z14" i="4" s="1"/>
  <c r="AA14" i="4" s="1"/>
  <c r="AB14" i="4" s="1"/>
  <c r="AC14" i="4" s="1"/>
  <c r="Y49" i="10"/>
  <c r="Z49" i="10" s="1"/>
  <c r="AA49" i="10" s="1"/>
  <c r="AB49" i="10" s="1"/>
  <c r="AC49" i="10" s="1"/>
  <c r="Y29" i="10"/>
  <c r="Z29" i="10" s="1"/>
  <c r="AA29" i="10" s="1"/>
  <c r="AB29" i="10" s="1"/>
  <c r="AC29" i="10" s="1"/>
  <c r="Y32" i="10"/>
  <c r="Z32" i="10" s="1"/>
  <c r="AA32" i="10" s="1"/>
  <c r="AB32" i="10" s="1"/>
  <c r="AC32" i="10" s="1"/>
  <c r="Y53" i="10"/>
  <c r="Z53" i="10" s="1"/>
  <c r="AA53" i="10" s="1"/>
  <c r="AB53" i="10" s="1"/>
  <c r="AC53" i="10" s="1"/>
  <c r="AI21" i="10"/>
  <c r="AH16" i="10"/>
  <c r="Y18" i="10"/>
  <c r="Z18" i="10" s="1"/>
  <c r="AA18" i="10" s="1"/>
  <c r="AB18" i="10" s="1"/>
  <c r="AC18" i="10" s="1"/>
  <c r="AH21" i="10"/>
  <c r="AI13" i="10"/>
  <c r="AI18" i="10"/>
  <c r="AI22" i="10"/>
  <c r="Y47" i="10"/>
  <c r="Z47" i="10" s="1"/>
  <c r="AA47" i="10" s="1"/>
  <c r="AB47" i="10" s="1"/>
  <c r="AC47" i="10" s="1"/>
  <c r="AI11" i="10"/>
  <c r="AJ18" i="10"/>
  <c r="AJ22" i="10"/>
  <c r="AI20" i="10"/>
  <c r="AH15" i="10"/>
  <c r="Y16" i="10"/>
  <c r="Z16" i="10" s="1"/>
  <c r="AA16" i="10" s="1"/>
  <c r="AB16" i="10" s="1"/>
  <c r="AC16" i="10" s="1"/>
  <c r="AJ14" i="10"/>
  <c r="AJ19" i="10"/>
  <c r="AI14" i="10"/>
  <c r="AI16" i="10"/>
  <c r="AI19" i="10"/>
  <c r="AH19" i="10"/>
  <c r="AJ13" i="10"/>
  <c r="Y12" i="10"/>
  <c r="Z12" i="10" s="1"/>
  <c r="AA12" i="10" s="1"/>
  <c r="AB12" i="10" s="1"/>
  <c r="AC12" i="10" s="1"/>
  <c r="Y14" i="10"/>
  <c r="Z14" i="10" s="1"/>
  <c r="AA14" i="10" s="1"/>
  <c r="AB14" i="10" s="1"/>
  <c r="AC14" i="10" s="1"/>
  <c r="Y48" i="10"/>
  <c r="Z48" i="10" s="1"/>
  <c r="AA48" i="10" s="1"/>
  <c r="AB48" i="10" s="1"/>
  <c r="AC48" i="10" s="1"/>
  <c r="Y51" i="10"/>
  <c r="Z51" i="10" s="1"/>
  <c r="AA51" i="10" s="1"/>
  <c r="AB51" i="10" s="1"/>
  <c r="AC51" i="10" s="1"/>
  <c r="AH10" i="10"/>
  <c r="AH14" i="10"/>
  <c r="M43" i="10"/>
  <c r="V43" i="10" s="1"/>
  <c r="M52" i="10"/>
  <c r="V52" i="10" s="1"/>
  <c r="AH12" i="10"/>
  <c r="M45" i="10"/>
  <c r="V45" i="10" s="1"/>
  <c r="AH14" i="4"/>
  <c r="Y29" i="4"/>
  <c r="Z29" i="4" s="1"/>
  <c r="AA29" i="4" s="1"/>
  <c r="AB29" i="4" s="1"/>
  <c r="AC29" i="4" s="1"/>
  <c r="Y53" i="4"/>
  <c r="Z53" i="4" s="1"/>
  <c r="AA53" i="4" s="1"/>
  <c r="AB53" i="4" s="1"/>
  <c r="AC53" i="4" s="1"/>
  <c r="AI14" i="4"/>
  <c r="AH19" i="4"/>
  <c r="AJ10" i="4"/>
  <c r="Y18" i="4"/>
  <c r="Z18" i="4" s="1"/>
  <c r="AA18" i="4" s="1"/>
  <c r="AB18" i="4" s="1"/>
  <c r="AC18" i="4" s="1"/>
  <c r="M43" i="4"/>
  <c r="V43" i="4" s="1"/>
  <c r="AH18" i="4"/>
  <c r="Y16" i="4"/>
  <c r="Z16" i="4" s="1"/>
  <c r="AA16" i="4" s="1"/>
  <c r="AB16" i="4" s="1"/>
  <c r="AC16" i="4" s="1"/>
  <c r="AJ14" i="4"/>
  <c r="AH20" i="4"/>
  <c r="M45" i="4"/>
  <c r="V45" i="4" s="1"/>
  <c r="AI20" i="4"/>
  <c r="Y33" i="4"/>
  <c r="Z33" i="4" s="1"/>
  <c r="AA33" i="4" s="1"/>
  <c r="AB33" i="4" s="1"/>
  <c r="AC33" i="4" s="1"/>
  <c r="AI15" i="4"/>
  <c r="Y28" i="4"/>
  <c r="Z28" i="4" s="1"/>
  <c r="AA28" i="4" s="1"/>
  <c r="AB28" i="4" s="1"/>
  <c r="AC28" i="4" s="1"/>
  <c r="Y31" i="4"/>
  <c r="Z31" i="4" s="1"/>
  <c r="AA31" i="4" s="1"/>
  <c r="AB31" i="4" s="1"/>
  <c r="AC31" i="4" s="1"/>
  <c r="M48" i="4"/>
  <c r="V48" i="4" s="1"/>
  <c r="AH21" i="4"/>
  <c r="AI21" i="4"/>
  <c r="AJ16" i="4"/>
  <c r="AI18" i="4"/>
  <c r="AJ21" i="4"/>
  <c r="AJ18" i="4"/>
  <c r="Y48" i="4"/>
  <c r="Z48" i="4" s="1"/>
  <c r="AA48" i="4" s="1"/>
  <c r="AB48" i="4" s="1"/>
  <c r="AC48" i="4" s="1"/>
  <c r="AH12" i="4"/>
  <c r="AH16" i="4"/>
  <c r="Y49" i="4"/>
  <c r="Z49" i="4" s="1"/>
  <c r="AA49" i="4" s="1"/>
  <c r="AB49" i="4" s="1"/>
  <c r="AC49" i="4" s="1"/>
  <c r="AI12" i="4"/>
  <c r="AI16" i="4"/>
  <c r="Y30" i="4"/>
  <c r="Z30" i="4" s="1"/>
  <c r="AA30" i="4" s="1"/>
  <c r="AB30" i="4" s="1"/>
  <c r="AC30" i="4" s="1"/>
  <c r="Y51" i="4"/>
  <c r="Z51" i="4" s="1"/>
  <c r="AA51" i="4" s="1"/>
  <c r="AB51" i="4" s="1"/>
  <c r="AC51" i="4" s="1"/>
  <c r="AJ12" i="4"/>
  <c r="AH11" i="4"/>
  <c r="AI13" i="4"/>
  <c r="Y15" i="4"/>
  <c r="Z15" i="4" s="1"/>
  <c r="AA15" i="4" s="1"/>
  <c r="AB15" i="4" s="1"/>
  <c r="AC15" i="4" s="1"/>
  <c r="Y32" i="4"/>
  <c r="Z32" i="4" s="1"/>
  <c r="AA32" i="4" s="1"/>
  <c r="AB32" i="4" s="1"/>
  <c r="AC32" i="4" s="1"/>
  <c r="M52" i="4"/>
  <c r="V52" i="4" s="1"/>
  <c r="AI11" i="4"/>
  <c r="AH15" i="4"/>
  <c r="Y52" i="4"/>
  <c r="Z52" i="4" s="1"/>
  <c r="AA52" i="4" s="1"/>
  <c r="AB52" i="4" s="1"/>
  <c r="AC52" i="4" s="1"/>
  <c r="AH22" i="4"/>
  <c r="AJ11" i="4"/>
  <c r="Y13" i="4"/>
  <c r="Z13" i="4" s="1"/>
  <c r="AJ15" i="4"/>
  <c r="Y17" i="4"/>
  <c r="Z17" i="4" s="1"/>
  <c r="AA17" i="4" s="1"/>
  <c r="AB17" i="4" s="1"/>
  <c r="AC17" i="4" s="1"/>
  <c r="AJ20" i="4"/>
  <c r="M44" i="4"/>
  <c r="V44" i="4" s="1"/>
  <c r="Y50" i="4"/>
  <c r="Z50" i="4" s="1"/>
  <c r="AA50" i="4" s="1"/>
  <c r="AB50" i="4" s="1"/>
  <c r="AC50" i="4" s="1"/>
  <c r="Y27" i="4"/>
  <c r="Z27" i="4" s="1"/>
  <c r="AA27" i="4" s="1"/>
  <c r="AB27" i="4" s="1"/>
  <c r="AC27" i="4" s="1"/>
  <c r="AH10" i="4"/>
  <c r="AI19" i="4"/>
  <c r="AI10" i="4"/>
  <c r="AH13" i="4"/>
  <c r="AH17" i="4"/>
  <c r="AJ19" i="4"/>
  <c r="Y30" i="10"/>
  <c r="Z30" i="10" s="1"/>
  <c r="AA30" i="10" s="1"/>
  <c r="AB30" i="10" s="1"/>
  <c r="AC30" i="10" s="1"/>
  <c r="AJ10" i="10"/>
  <c r="AH18" i="10"/>
  <c r="Y33" i="10"/>
  <c r="Z33" i="10" s="1"/>
  <c r="AA33" i="10" s="1"/>
  <c r="AB33" i="10" s="1"/>
  <c r="AC33" i="10" s="1"/>
  <c r="AI10" i="10"/>
  <c r="AI17" i="10"/>
  <c r="Y15" i="10"/>
  <c r="Z15" i="10" s="1"/>
  <c r="AA15" i="10" s="1"/>
  <c r="AB15" i="10" s="1"/>
  <c r="AC15" i="10" s="1"/>
  <c r="AJ17" i="10"/>
  <c r="AH20" i="10"/>
  <c r="M48" i="10"/>
  <c r="V48" i="10" s="1"/>
  <c r="AH17" i="10"/>
  <c r="Y28" i="10"/>
  <c r="Z28" i="10" s="1"/>
  <c r="AA28" i="10" s="1"/>
  <c r="AB28" i="10" s="1"/>
  <c r="AC28" i="10" s="1"/>
  <c r="AH22" i="10"/>
  <c r="AJ16" i="10"/>
  <c r="AH11" i="10"/>
  <c r="AH13" i="10"/>
  <c r="AI15" i="10"/>
  <c r="Y31" i="10"/>
  <c r="Z31" i="10" s="1"/>
  <c r="AA31" i="10" s="1"/>
  <c r="AB31" i="10" s="1"/>
  <c r="AC31" i="10" s="1"/>
  <c r="V19" i="10"/>
  <c r="V22" i="10"/>
  <c r="V53" i="10"/>
  <c r="V49" i="10"/>
  <c r="V23" i="10"/>
  <c r="V35" i="10"/>
  <c r="W33" i="10"/>
  <c r="V51" i="10"/>
  <c r="W49" i="10"/>
  <c r="AJ11" i="10"/>
  <c r="Y13" i="10"/>
  <c r="Z13" i="10" s="1"/>
  <c r="AA13" i="10" s="1"/>
  <c r="AB13" i="10" s="1"/>
  <c r="AC13" i="10" s="1"/>
  <c r="AJ15" i="10"/>
  <c r="Y17" i="10"/>
  <c r="Z17" i="10" s="1"/>
  <c r="AA17" i="10" s="1"/>
  <c r="AB17" i="10" s="1"/>
  <c r="AC17" i="10" s="1"/>
  <c r="AJ20" i="10"/>
  <c r="M44" i="10"/>
  <c r="V44" i="10" s="1"/>
  <c r="Y50" i="10"/>
  <c r="Z50" i="10" s="1"/>
  <c r="AA50" i="10" s="1"/>
  <c r="AB50" i="10" s="1"/>
  <c r="AC50" i="10" s="1"/>
  <c r="Q51" i="2"/>
  <c r="R51" i="2"/>
  <c r="G56" i="7"/>
  <c r="F56" i="7"/>
  <c r="E56" i="7"/>
  <c r="G54" i="7"/>
  <c r="F54" i="7"/>
  <c r="E54" i="7"/>
  <c r="M54" i="7" s="1"/>
  <c r="G53" i="7"/>
  <c r="F53" i="7"/>
  <c r="E53" i="7"/>
  <c r="G52" i="7"/>
  <c r="F52" i="7"/>
  <c r="E52" i="7"/>
  <c r="G51" i="7"/>
  <c r="F51" i="7"/>
  <c r="E51" i="7"/>
  <c r="M51" i="7" s="1"/>
  <c r="G50" i="7"/>
  <c r="F50" i="7"/>
  <c r="E50" i="7"/>
  <c r="G49" i="7"/>
  <c r="F49" i="7"/>
  <c r="E49" i="7"/>
  <c r="M49" i="7" s="1"/>
  <c r="G48" i="7"/>
  <c r="F48" i="7"/>
  <c r="E48" i="7"/>
  <c r="G47" i="7"/>
  <c r="F47" i="7"/>
  <c r="E47" i="7"/>
  <c r="G46" i="7"/>
  <c r="F46" i="7"/>
  <c r="E46" i="7"/>
  <c r="M46" i="7" s="1"/>
  <c r="G45" i="7"/>
  <c r="F45" i="7"/>
  <c r="E45" i="7"/>
  <c r="G44" i="7"/>
  <c r="F44" i="7"/>
  <c r="E44" i="7"/>
  <c r="G43" i="7"/>
  <c r="F43" i="7"/>
  <c r="E43" i="7"/>
  <c r="G42" i="7"/>
  <c r="F42" i="7"/>
  <c r="E42" i="7"/>
  <c r="F37" i="7"/>
  <c r="N37" i="7" s="1"/>
  <c r="F35" i="7"/>
  <c r="E35" i="7"/>
  <c r="G34" i="7"/>
  <c r="O34" i="7" s="1"/>
  <c r="G32" i="7"/>
  <c r="O32" i="7" s="1"/>
  <c r="G28" i="7"/>
  <c r="F28" i="7"/>
  <c r="E28" i="7"/>
  <c r="G27" i="7"/>
  <c r="O27" i="7" s="1"/>
  <c r="F27" i="7"/>
  <c r="N27" i="7" s="1"/>
  <c r="E27" i="7"/>
  <c r="M27" i="7" s="1"/>
  <c r="G26" i="7"/>
  <c r="O26" i="7" s="1"/>
  <c r="F26" i="7"/>
  <c r="N26" i="7" s="1"/>
  <c r="E26" i="7"/>
  <c r="G25" i="7"/>
  <c r="F25" i="7"/>
  <c r="E25" i="7"/>
  <c r="M25" i="7" s="1"/>
  <c r="G24" i="7"/>
  <c r="O24" i="7" s="1"/>
  <c r="F24" i="7"/>
  <c r="N24" i="7" s="1"/>
  <c r="E24" i="7"/>
  <c r="G23" i="7"/>
  <c r="O23" i="7" s="1"/>
  <c r="F23" i="7"/>
  <c r="N23" i="7" s="1"/>
  <c r="E23" i="7"/>
  <c r="M23" i="7" s="1"/>
  <c r="G22" i="7"/>
  <c r="F22" i="7"/>
  <c r="E22" i="7"/>
  <c r="M22" i="7" s="1"/>
  <c r="G21" i="7"/>
  <c r="O21" i="7" s="1"/>
  <c r="F21" i="7"/>
  <c r="N21" i="7" s="1"/>
  <c r="E21" i="7"/>
  <c r="M21" i="7" s="1"/>
  <c r="G20" i="7"/>
  <c r="F20" i="7"/>
  <c r="E20" i="7"/>
  <c r="M20" i="7" s="1"/>
  <c r="G19" i="7"/>
  <c r="O19" i="7" s="1"/>
  <c r="F19" i="7"/>
  <c r="N19" i="7" s="1"/>
  <c r="E19" i="7"/>
  <c r="M19" i="7" s="1"/>
  <c r="G15" i="7"/>
  <c r="O15" i="7" s="1"/>
  <c r="F15" i="7"/>
  <c r="E15" i="7"/>
  <c r="M15" i="7" s="1"/>
  <c r="G14" i="7"/>
  <c r="F14" i="7"/>
  <c r="E14" i="7"/>
  <c r="G13" i="7"/>
  <c r="F13" i="7"/>
  <c r="N13" i="7" s="1"/>
  <c r="E13" i="7"/>
  <c r="M13" i="7" s="1"/>
  <c r="G12" i="7"/>
  <c r="O12" i="7" s="1"/>
  <c r="F12" i="7"/>
  <c r="E12" i="7"/>
  <c r="G11" i="7"/>
  <c r="F11" i="7"/>
  <c r="N11" i="7" s="1"/>
  <c r="E11" i="7"/>
  <c r="M11" i="7" s="1"/>
  <c r="G10" i="7"/>
  <c r="F10" i="7"/>
  <c r="E10" i="7"/>
  <c r="G9" i="7"/>
  <c r="F9" i="7"/>
  <c r="E9" i="7"/>
  <c r="G8" i="7"/>
  <c r="O8" i="7" s="1"/>
  <c r="F8" i="7"/>
  <c r="N8" i="7" s="1"/>
  <c r="E8" i="7"/>
  <c r="M8" i="7" s="1"/>
  <c r="G7" i="7"/>
  <c r="O7" i="7" s="1"/>
  <c r="F7" i="7"/>
  <c r="N7" i="7" s="1"/>
  <c r="E7" i="7"/>
  <c r="G6" i="7"/>
  <c r="F6" i="7"/>
  <c r="E6" i="7"/>
  <c r="G5" i="7"/>
  <c r="F5" i="7"/>
  <c r="E5" i="7"/>
  <c r="G4" i="7"/>
  <c r="O4" i="7" s="1"/>
  <c r="F4" i="7"/>
  <c r="N4" i="7" s="1"/>
  <c r="E4" i="7"/>
  <c r="M4" i="7" s="1"/>
  <c r="G3" i="7"/>
  <c r="F3" i="7"/>
  <c r="E3" i="7"/>
  <c r="M3" i="7" s="1"/>
  <c r="O56" i="7"/>
  <c r="N56" i="7"/>
  <c r="M56" i="7"/>
  <c r="C54" i="7"/>
  <c r="M53" i="7"/>
  <c r="C53" i="7"/>
  <c r="M52" i="7"/>
  <c r="C52" i="7"/>
  <c r="C51" i="7"/>
  <c r="M50" i="7"/>
  <c r="C50" i="7"/>
  <c r="C49" i="7"/>
  <c r="M48" i="7"/>
  <c r="C48" i="7"/>
  <c r="M47" i="7"/>
  <c r="C47" i="7"/>
  <c r="C46" i="7"/>
  <c r="M45" i="7"/>
  <c r="C45" i="7"/>
  <c r="M44" i="7"/>
  <c r="C44" i="7"/>
  <c r="M43" i="7"/>
  <c r="C43" i="7"/>
  <c r="B42" i="7"/>
  <c r="H38" i="7"/>
  <c r="H37" i="7"/>
  <c r="H36" i="7"/>
  <c r="M36" i="7"/>
  <c r="H35" i="7"/>
  <c r="N35" i="7"/>
  <c r="M35" i="7"/>
  <c r="H34" i="7"/>
  <c r="H33" i="7"/>
  <c r="H32" i="7"/>
  <c r="H31" i="7"/>
  <c r="H28" i="7"/>
  <c r="O28" i="7"/>
  <c r="N28" i="7"/>
  <c r="M28" i="7"/>
  <c r="H27" i="7"/>
  <c r="H26" i="7"/>
  <c r="M26" i="7"/>
  <c r="H25" i="7"/>
  <c r="O25" i="7"/>
  <c r="N25" i="7"/>
  <c r="H24" i="7"/>
  <c r="M24" i="7"/>
  <c r="H23" i="7"/>
  <c r="H22" i="7"/>
  <c r="O22" i="7"/>
  <c r="N22" i="7"/>
  <c r="H21" i="7"/>
  <c r="H20" i="7"/>
  <c r="O20" i="7"/>
  <c r="N20" i="7"/>
  <c r="H19" i="7"/>
  <c r="H15" i="7"/>
  <c r="N15" i="7"/>
  <c r="H14" i="7"/>
  <c r="O14" i="7"/>
  <c r="N14" i="7"/>
  <c r="M14" i="7"/>
  <c r="H13" i="7"/>
  <c r="O13" i="7"/>
  <c r="H12" i="7"/>
  <c r="N12" i="7"/>
  <c r="M12" i="7"/>
  <c r="H11" i="7"/>
  <c r="O11" i="7"/>
  <c r="H10" i="7"/>
  <c r="O10" i="7"/>
  <c r="N10" i="7"/>
  <c r="M10" i="7"/>
  <c r="H9" i="7"/>
  <c r="O9" i="7"/>
  <c r="N9" i="7"/>
  <c r="M9" i="7"/>
  <c r="H8" i="7"/>
  <c r="H7" i="7"/>
  <c r="M7" i="7"/>
  <c r="H6" i="7"/>
  <c r="O6" i="7"/>
  <c r="N6" i="7"/>
  <c r="M6" i="7"/>
  <c r="H5" i="7"/>
  <c r="O5" i="7"/>
  <c r="N5" i="7"/>
  <c r="M5" i="7"/>
  <c r="H4" i="7"/>
  <c r="H3" i="7"/>
  <c r="O3" i="7"/>
  <c r="N3" i="7"/>
  <c r="J51" i="6"/>
  <c r="J52" i="6"/>
  <c r="J53" i="6"/>
  <c r="J54" i="6"/>
  <c r="J55" i="6"/>
  <c r="J56" i="6"/>
  <c r="A52" i="6"/>
  <c r="A53" i="6"/>
  <c r="A54" i="6"/>
  <c r="A55" i="6"/>
  <c r="A56" i="6"/>
  <c r="M52" i="6"/>
  <c r="Q52" i="6"/>
  <c r="G37" i="7" s="1"/>
  <c r="O37" i="7" s="1"/>
  <c r="R52" i="6"/>
  <c r="S52" i="6"/>
  <c r="AE52" i="6"/>
  <c r="AE56" i="6"/>
  <c r="AE55" i="6"/>
  <c r="AE54" i="6"/>
  <c r="AE53" i="6"/>
  <c r="AE51" i="6"/>
  <c r="A51" i="6"/>
  <c r="AE50" i="6"/>
  <c r="J50" i="6"/>
  <c r="A50" i="6"/>
  <c r="AE49" i="6"/>
  <c r="J49" i="6"/>
  <c r="A49" i="6"/>
  <c r="J48" i="6"/>
  <c r="A48" i="6"/>
  <c r="J47" i="6"/>
  <c r="A47" i="6"/>
  <c r="J46" i="6"/>
  <c r="A46" i="6"/>
  <c r="J45" i="6"/>
  <c r="A45" i="6"/>
  <c r="J44" i="6"/>
  <c r="A44" i="6"/>
  <c r="A43" i="6"/>
  <c r="AE33" i="6"/>
  <c r="AE32" i="6"/>
  <c r="AE31" i="6"/>
  <c r="AE30" i="6"/>
  <c r="AE29" i="6"/>
  <c r="AE28" i="6"/>
  <c r="AE27" i="6"/>
  <c r="AM22" i="6"/>
  <c r="AL22" i="6"/>
  <c r="AK22" i="6"/>
  <c r="AM21" i="6"/>
  <c r="AL21" i="6"/>
  <c r="AK21" i="6"/>
  <c r="AM20" i="6"/>
  <c r="AL20" i="6"/>
  <c r="AK20" i="6"/>
  <c r="AM19" i="6"/>
  <c r="AL19" i="6"/>
  <c r="AK19" i="6"/>
  <c r="AM18" i="6"/>
  <c r="AL18" i="6"/>
  <c r="AK18" i="6"/>
  <c r="AE18" i="6"/>
  <c r="AM17" i="6"/>
  <c r="AL17" i="6"/>
  <c r="AK17" i="6"/>
  <c r="AE17" i="6"/>
  <c r="AM16" i="6"/>
  <c r="AL16" i="6"/>
  <c r="AK16" i="6"/>
  <c r="AE16" i="6"/>
  <c r="AM15" i="6"/>
  <c r="AL15" i="6"/>
  <c r="AK15" i="6"/>
  <c r="AE15" i="6"/>
  <c r="AM14" i="6"/>
  <c r="AL14" i="6"/>
  <c r="AK14" i="6"/>
  <c r="AE14" i="6"/>
  <c r="AM13" i="6"/>
  <c r="AL13" i="6"/>
  <c r="AK13" i="6"/>
  <c r="AE13" i="6"/>
  <c r="AM12" i="6"/>
  <c r="AL12" i="6"/>
  <c r="AK12" i="6"/>
  <c r="AE12" i="6"/>
  <c r="AM11" i="6"/>
  <c r="AL11" i="6"/>
  <c r="AK11" i="6"/>
  <c r="AM10" i="6"/>
  <c r="AL10" i="6"/>
  <c r="AK10" i="6"/>
  <c r="J43" i="6"/>
  <c r="S54" i="6"/>
  <c r="R54" i="6"/>
  <c r="Q54" i="6"/>
  <c r="S53" i="6"/>
  <c r="G38" i="7" s="1"/>
  <c r="O38" i="7" s="1"/>
  <c r="R53" i="6"/>
  <c r="Q53" i="6"/>
  <c r="S51" i="6"/>
  <c r="R51" i="6"/>
  <c r="Q51" i="6"/>
  <c r="G36" i="7" s="1"/>
  <c r="O36" i="7" s="1"/>
  <c r="S50" i="6"/>
  <c r="G35" i="7" s="1"/>
  <c r="O35" i="7" s="1"/>
  <c r="R50" i="6"/>
  <c r="Q50" i="6"/>
  <c r="S49" i="6"/>
  <c r="R49" i="6"/>
  <c r="Q49" i="6"/>
  <c r="S48" i="6"/>
  <c r="R48" i="6"/>
  <c r="Q48" i="6"/>
  <c r="G33" i="7" s="1"/>
  <c r="O33" i="7" s="1"/>
  <c r="S47" i="6"/>
  <c r="R47" i="6"/>
  <c r="Q47" i="6"/>
  <c r="M38" i="6"/>
  <c r="L38" i="6"/>
  <c r="K38" i="6"/>
  <c r="V38" i="6" s="1"/>
  <c r="S37" i="6"/>
  <c r="R37" i="6"/>
  <c r="W33" i="6" s="1"/>
  <c r="Q37" i="6"/>
  <c r="M37" i="6"/>
  <c r="L37" i="6"/>
  <c r="K37" i="6"/>
  <c r="V37" i="6" s="1"/>
  <c r="S36" i="6"/>
  <c r="R36" i="6"/>
  <c r="Q36" i="6"/>
  <c r="M36" i="6"/>
  <c r="L36" i="6"/>
  <c r="K36" i="6"/>
  <c r="V36" i="6" s="1"/>
  <c r="S35" i="6"/>
  <c r="R35" i="6"/>
  <c r="Q35" i="6"/>
  <c r="F36" i="7" s="1"/>
  <c r="N36" i="7" s="1"/>
  <c r="M35" i="6"/>
  <c r="L35" i="6"/>
  <c r="K35" i="6"/>
  <c r="V35" i="6" s="1"/>
  <c r="S34" i="6"/>
  <c r="R34" i="6"/>
  <c r="Q34" i="6"/>
  <c r="W30" i="6" s="1"/>
  <c r="M34" i="6"/>
  <c r="L34" i="6"/>
  <c r="K34" i="6"/>
  <c r="V34" i="6" s="1"/>
  <c r="S33" i="6"/>
  <c r="R33" i="6"/>
  <c r="Q33" i="6"/>
  <c r="F34" i="7" s="1"/>
  <c r="N34" i="7" s="1"/>
  <c r="M33" i="6"/>
  <c r="L33" i="6"/>
  <c r="K33" i="6"/>
  <c r="V33" i="6" s="1"/>
  <c r="W32" i="6"/>
  <c r="S32" i="6"/>
  <c r="R32" i="6"/>
  <c r="F33" i="7" s="1"/>
  <c r="N33" i="7" s="1"/>
  <c r="Q32" i="6"/>
  <c r="M32" i="6"/>
  <c r="L32" i="6"/>
  <c r="K32" i="6"/>
  <c r="V32" i="6" s="1"/>
  <c r="W31" i="6"/>
  <c r="S31" i="6"/>
  <c r="R31" i="6"/>
  <c r="W27" i="6" s="1"/>
  <c r="Q31" i="6"/>
  <c r="M31" i="6"/>
  <c r="L31" i="6"/>
  <c r="K31" i="6"/>
  <c r="M30" i="6"/>
  <c r="L30" i="6"/>
  <c r="K30" i="6"/>
  <c r="V30" i="6" s="1"/>
  <c r="W29" i="6"/>
  <c r="M29" i="6"/>
  <c r="L29" i="6"/>
  <c r="K29" i="6"/>
  <c r="V29" i="6" s="1"/>
  <c r="M24" i="6"/>
  <c r="L24" i="6"/>
  <c r="K24" i="6"/>
  <c r="V24" i="6" s="1"/>
  <c r="M23" i="6"/>
  <c r="L23" i="6"/>
  <c r="K23" i="6"/>
  <c r="M22" i="6"/>
  <c r="L22" i="6"/>
  <c r="K22" i="6"/>
  <c r="V22" i="6" s="1"/>
  <c r="M21" i="6"/>
  <c r="L21" i="6"/>
  <c r="K21" i="6"/>
  <c r="M20" i="6"/>
  <c r="L20" i="6"/>
  <c r="K20" i="6"/>
  <c r="V20" i="6" s="1"/>
  <c r="M19" i="6"/>
  <c r="L19" i="6"/>
  <c r="K19" i="6"/>
  <c r="V19" i="6" s="1"/>
  <c r="S18" i="6"/>
  <c r="R18" i="6"/>
  <c r="Q18" i="6"/>
  <c r="M18" i="6"/>
  <c r="L18" i="6"/>
  <c r="K18" i="6"/>
  <c r="V18" i="6" s="1"/>
  <c r="S17" i="6"/>
  <c r="R17" i="6"/>
  <c r="Q17" i="6"/>
  <c r="E37" i="7" s="1"/>
  <c r="M37" i="7" s="1"/>
  <c r="M17" i="6"/>
  <c r="L17" i="6"/>
  <c r="K17" i="6"/>
  <c r="V17" i="6" s="1"/>
  <c r="S16" i="6"/>
  <c r="R16" i="6"/>
  <c r="Q16" i="6"/>
  <c r="E36" i="7" s="1"/>
  <c r="M16" i="6"/>
  <c r="L16" i="6"/>
  <c r="K16" i="6"/>
  <c r="S15" i="6"/>
  <c r="R15" i="6"/>
  <c r="Q15" i="6"/>
  <c r="M15" i="6"/>
  <c r="L15" i="6"/>
  <c r="K15" i="6"/>
  <c r="V15" i="6" s="1"/>
  <c r="S14" i="6"/>
  <c r="R14" i="6"/>
  <c r="Q14" i="6"/>
  <c r="E34" i="7" s="1"/>
  <c r="M34" i="7" s="1"/>
  <c r="M14" i="6"/>
  <c r="L14" i="6"/>
  <c r="K14" i="6"/>
  <c r="V14" i="6" s="1"/>
  <c r="S13" i="6"/>
  <c r="R13" i="6"/>
  <c r="Q13" i="6"/>
  <c r="E33" i="7" s="1"/>
  <c r="M33" i="7" s="1"/>
  <c r="M13" i="6"/>
  <c r="L13" i="6"/>
  <c r="K13" i="6"/>
  <c r="S12" i="6"/>
  <c r="R12" i="6"/>
  <c r="Q12" i="6"/>
  <c r="E32" i="7" s="1"/>
  <c r="M32" i="7" s="1"/>
  <c r="M12" i="6"/>
  <c r="L12" i="6"/>
  <c r="K12" i="6"/>
  <c r="G11" i="6"/>
  <c r="E11" i="6"/>
  <c r="C11" i="6"/>
  <c r="AD3" i="6"/>
  <c r="E3" i="6"/>
  <c r="G28" i="5"/>
  <c r="O28" i="5" s="1"/>
  <c r="F28" i="5"/>
  <c r="N28" i="5" s="1"/>
  <c r="E28" i="5"/>
  <c r="M28" i="5" s="1"/>
  <c r="G27" i="5"/>
  <c r="O27" i="5" s="1"/>
  <c r="F27" i="5"/>
  <c r="N27" i="5" s="1"/>
  <c r="E27" i="5"/>
  <c r="M27" i="5" s="1"/>
  <c r="G26" i="5"/>
  <c r="O26" i="5" s="1"/>
  <c r="F26" i="5"/>
  <c r="N26" i="5" s="1"/>
  <c r="E26" i="5"/>
  <c r="M26" i="5" s="1"/>
  <c r="G25" i="5"/>
  <c r="O25" i="5" s="1"/>
  <c r="F25" i="5"/>
  <c r="N25" i="5" s="1"/>
  <c r="E25" i="5"/>
  <c r="M25" i="5" s="1"/>
  <c r="G24" i="5"/>
  <c r="O24" i="5" s="1"/>
  <c r="F24" i="5"/>
  <c r="N24" i="5" s="1"/>
  <c r="E24" i="5"/>
  <c r="M24" i="5" s="1"/>
  <c r="G23" i="5"/>
  <c r="O23" i="5" s="1"/>
  <c r="F23" i="5"/>
  <c r="N23" i="5" s="1"/>
  <c r="E23" i="5"/>
  <c r="M23" i="5" s="1"/>
  <c r="G22" i="5"/>
  <c r="O22" i="5" s="1"/>
  <c r="F22" i="5"/>
  <c r="N22" i="5" s="1"/>
  <c r="E22" i="5"/>
  <c r="M22" i="5" s="1"/>
  <c r="G21" i="5"/>
  <c r="F21" i="5"/>
  <c r="N21" i="5" s="1"/>
  <c r="E21" i="5"/>
  <c r="M21" i="5" s="1"/>
  <c r="G20" i="5"/>
  <c r="O20" i="5" s="1"/>
  <c r="F20" i="5"/>
  <c r="N20" i="5" s="1"/>
  <c r="E20" i="5"/>
  <c r="M20" i="5" s="1"/>
  <c r="G19" i="5"/>
  <c r="O19" i="5" s="1"/>
  <c r="F19" i="5"/>
  <c r="N19" i="5" s="1"/>
  <c r="E19" i="5"/>
  <c r="M19" i="5" s="1"/>
  <c r="G15" i="5"/>
  <c r="O15" i="5" s="1"/>
  <c r="F15" i="5"/>
  <c r="N15" i="5" s="1"/>
  <c r="E15" i="5"/>
  <c r="M15" i="5" s="1"/>
  <c r="G14" i="5"/>
  <c r="F14" i="5"/>
  <c r="N14" i="5" s="1"/>
  <c r="E14" i="5"/>
  <c r="M14" i="5" s="1"/>
  <c r="G13" i="5"/>
  <c r="F13" i="5"/>
  <c r="E13" i="5"/>
  <c r="G12" i="5"/>
  <c r="F12" i="5"/>
  <c r="N12" i="5" s="1"/>
  <c r="E12" i="5"/>
  <c r="G11" i="5"/>
  <c r="O11" i="5" s="1"/>
  <c r="F11" i="5"/>
  <c r="E11" i="5"/>
  <c r="G10" i="5"/>
  <c r="O10" i="5" s="1"/>
  <c r="F10" i="5"/>
  <c r="N10" i="5" s="1"/>
  <c r="E10" i="5"/>
  <c r="M10" i="5" s="1"/>
  <c r="G9" i="5"/>
  <c r="O9" i="5" s="1"/>
  <c r="F9" i="5"/>
  <c r="N9" i="5" s="1"/>
  <c r="E9" i="5"/>
  <c r="M9" i="5" s="1"/>
  <c r="G8" i="5"/>
  <c r="F8" i="5"/>
  <c r="E8" i="5"/>
  <c r="G7" i="5"/>
  <c r="F7" i="5"/>
  <c r="E7" i="5"/>
  <c r="M7" i="5" s="1"/>
  <c r="G6" i="5"/>
  <c r="F6" i="5"/>
  <c r="N6" i="5" s="1"/>
  <c r="E6" i="5"/>
  <c r="G5" i="5"/>
  <c r="F5" i="5"/>
  <c r="N5" i="5" s="1"/>
  <c r="E5" i="5"/>
  <c r="M5" i="5" s="1"/>
  <c r="G4" i="5"/>
  <c r="O4" i="5" s="1"/>
  <c r="F4" i="5"/>
  <c r="N4" i="5" s="1"/>
  <c r="E4" i="5"/>
  <c r="M4" i="5" s="1"/>
  <c r="G3" i="5"/>
  <c r="O3" i="5" s="1"/>
  <c r="F3" i="5"/>
  <c r="N3" i="5" s="1"/>
  <c r="E3" i="5"/>
  <c r="M3" i="5" s="1"/>
  <c r="H28" i="5"/>
  <c r="H27" i="5"/>
  <c r="H26" i="5"/>
  <c r="H25" i="5"/>
  <c r="H24" i="5"/>
  <c r="H23" i="5"/>
  <c r="H22" i="5"/>
  <c r="H21" i="5"/>
  <c r="O21" i="5"/>
  <c r="H20" i="5"/>
  <c r="H19" i="5"/>
  <c r="H15" i="5"/>
  <c r="H14" i="5"/>
  <c r="O14" i="5"/>
  <c r="H13" i="5"/>
  <c r="O13" i="5"/>
  <c r="N13" i="5"/>
  <c r="M13" i="5"/>
  <c r="H12" i="5"/>
  <c r="O12" i="5"/>
  <c r="M12" i="5"/>
  <c r="H11" i="5"/>
  <c r="N11" i="5"/>
  <c r="M11" i="5"/>
  <c r="H10" i="5"/>
  <c r="H9" i="5"/>
  <c r="H8" i="5"/>
  <c r="O8" i="5"/>
  <c r="N8" i="5"/>
  <c r="M8" i="5"/>
  <c r="H7" i="5"/>
  <c r="O7" i="5"/>
  <c r="N7" i="5"/>
  <c r="H6" i="5"/>
  <c r="O6" i="5"/>
  <c r="M6" i="5"/>
  <c r="H5" i="5"/>
  <c r="O5" i="5"/>
  <c r="H4" i="5"/>
  <c r="H3" i="5"/>
  <c r="E3" i="2"/>
  <c r="M52" i="2" s="1"/>
  <c r="V52" i="2" s="1"/>
  <c r="E20" i="1"/>
  <c r="M20" i="1" s="1"/>
  <c r="F20" i="1"/>
  <c r="N20" i="1" s="1"/>
  <c r="G20" i="1"/>
  <c r="O20" i="1" s="1"/>
  <c r="E21" i="1"/>
  <c r="F21" i="1"/>
  <c r="G21" i="1"/>
  <c r="O21" i="1" s="1"/>
  <c r="E22" i="1"/>
  <c r="F22" i="1"/>
  <c r="G22" i="1"/>
  <c r="E23" i="1"/>
  <c r="M23" i="1" s="1"/>
  <c r="F23" i="1"/>
  <c r="G23" i="1"/>
  <c r="O23" i="1" s="1"/>
  <c r="E24" i="1"/>
  <c r="M24" i="1" s="1"/>
  <c r="F24" i="1"/>
  <c r="G24" i="1"/>
  <c r="E25" i="1"/>
  <c r="M25" i="1" s="1"/>
  <c r="F25" i="1"/>
  <c r="N25" i="1" s="1"/>
  <c r="G25" i="1"/>
  <c r="O25" i="1" s="1"/>
  <c r="E26" i="1"/>
  <c r="F26" i="1"/>
  <c r="G26" i="1"/>
  <c r="E27" i="1"/>
  <c r="F27" i="1"/>
  <c r="G27" i="1"/>
  <c r="E28" i="1"/>
  <c r="M28" i="1" s="1"/>
  <c r="F28" i="1"/>
  <c r="N28" i="1" s="1"/>
  <c r="G28" i="1"/>
  <c r="G19" i="1"/>
  <c r="F19" i="1"/>
  <c r="N19" i="1" s="1"/>
  <c r="E19" i="1"/>
  <c r="G54" i="1"/>
  <c r="O54" i="1" s="1"/>
  <c r="F54" i="1"/>
  <c r="N54" i="1" s="1"/>
  <c r="E54" i="1"/>
  <c r="M54" i="1" s="1"/>
  <c r="N35" i="1"/>
  <c r="AE48" i="2"/>
  <c r="AE49" i="2"/>
  <c r="AE50" i="2"/>
  <c r="AE51" i="2"/>
  <c r="AE52" i="2"/>
  <c r="AE53" i="2"/>
  <c r="AE47" i="2"/>
  <c r="AE28" i="2"/>
  <c r="AE29" i="2"/>
  <c r="AE30" i="2"/>
  <c r="AE31" i="2"/>
  <c r="AE32" i="2"/>
  <c r="AE33" i="2"/>
  <c r="AE27" i="2"/>
  <c r="AE13" i="2"/>
  <c r="AE14" i="2"/>
  <c r="AE15" i="2"/>
  <c r="AE16" i="2"/>
  <c r="AE17" i="2"/>
  <c r="AE18" i="2"/>
  <c r="AE12" i="2"/>
  <c r="H31" i="1"/>
  <c r="H33" i="1"/>
  <c r="H34" i="1"/>
  <c r="H35" i="1"/>
  <c r="H36" i="1"/>
  <c r="H37" i="1"/>
  <c r="H38" i="1"/>
  <c r="H32" i="1"/>
  <c r="F35" i="1"/>
  <c r="F43" i="1"/>
  <c r="N43" i="1" s="1"/>
  <c r="G43" i="1"/>
  <c r="O43" i="1" s="1"/>
  <c r="F44" i="1"/>
  <c r="N44" i="1" s="1"/>
  <c r="G44" i="1"/>
  <c r="O44" i="1" s="1"/>
  <c r="F45" i="1"/>
  <c r="N45" i="1" s="1"/>
  <c r="G45" i="1"/>
  <c r="O45" i="1" s="1"/>
  <c r="F46" i="1"/>
  <c r="N46" i="1" s="1"/>
  <c r="G46" i="1"/>
  <c r="O46" i="1" s="1"/>
  <c r="F47" i="1"/>
  <c r="N47" i="1" s="1"/>
  <c r="G47" i="1"/>
  <c r="O47" i="1" s="1"/>
  <c r="F48" i="1"/>
  <c r="N48" i="1" s="1"/>
  <c r="G48" i="1"/>
  <c r="O48" i="1" s="1"/>
  <c r="F49" i="1"/>
  <c r="N49" i="1" s="1"/>
  <c r="G49" i="1"/>
  <c r="O49" i="1" s="1"/>
  <c r="F50" i="1"/>
  <c r="N50" i="1" s="1"/>
  <c r="G50" i="1"/>
  <c r="O50" i="1" s="1"/>
  <c r="F51" i="1"/>
  <c r="N51" i="1" s="1"/>
  <c r="G51" i="1"/>
  <c r="O51" i="1" s="1"/>
  <c r="F52" i="1"/>
  <c r="N52" i="1" s="1"/>
  <c r="G52" i="1"/>
  <c r="O52" i="1" s="1"/>
  <c r="G42" i="1"/>
  <c r="O42" i="1" s="1"/>
  <c r="F42" i="1"/>
  <c r="N42" i="1" s="1"/>
  <c r="E43" i="1"/>
  <c r="M43" i="1" s="1"/>
  <c r="E44" i="1"/>
  <c r="M44" i="1" s="1"/>
  <c r="E45" i="1"/>
  <c r="M45" i="1" s="1"/>
  <c r="E46" i="1"/>
  <c r="M46" i="1" s="1"/>
  <c r="E47" i="1"/>
  <c r="M47" i="1" s="1"/>
  <c r="E48" i="1"/>
  <c r="M48" i="1" s="1"/>
  <c r="E49" i="1"/>
  <c r="M49" i="1" s="1"/>
  <c r="E50" i="1"/>
  <c r="M50" i="1" s="1"/>
  <c r="E51" i="1"/>
  <c r="M51" i="1" s="1"/>
  <c r="E52" i="1"/>
  <c r="M52" i="1" s="1"/>
  <c r="E42" i="1"/>
  <c r="M42" i="1" s="1"/>
  <c r="H28" i="1"/>
  <c r="O28" i="1"/>
  <c r="H27" i="1"/>
  <c r="O27" i="1"/>
  <c r="N27" i="1"/>
  <c r="M27" i="1"/>
  <c r="H26" i="1"/>
  <c r="O26" i="1"/>
  <c r="N26" i="1"/>
  <c r="M26" i="1"/>
  <c r="H25" i="1"/>
  <c r="H24" i="1"/>
  <c r="O24" i="1"/>
  <c r="N24" i="1"/>
  <c r="H23" i="1"/>
  <c r="N23" i="1"/>
  <c r="H22" i="1"/>
  <c r="O22" i="1"/>
  <c r="N22" i="1"/>
  <c r="M22" i="1"/>
  <c r="H21" i="1"/>
  <c r="N21" i="1"/>
  <c r="M21" i="1"/>
  <c r="H20" i="1"/>
  <c r="H19" i="1"/>
  <c r="O19" i="1"/>
  <c r="M19" i="1"/>
  <c r="AL10" i="2"/>
  <c r="AM10" i="2"/>
  <c r="AL11" i="2"/>
  <c r="AM11" i="2"/>
  <c r="AL12" i="2"/>
  <c r="AM12" i="2"/>
  <c r="AL13" i="2"/>
  <c r="AM13" i="2"/>
  <c r="AL14" i="2"/>
  <c r="AM14" i="2"/>
  <c r="AL15" i="2"/>
  <c r="AM15" i="2"/>
  <c r="AL16" i="2"/>
  <c r="AM16" i="2"/>
  <c r="AL17" i="2"/>
  <c r="AM17" i="2"/>
  <c r="AL18" i="2"/>
  <c r="AM18" i="2"/>
  <c r="AL19" i="2"/>
  <c r="AM19" i="2"/>
  <c r="AL20" i="2"/>
  <c r="AM20" i="2"/>
  <c r="AL21" i="2"/>
  <c r="AM21" i="2"/>
  <c r="AL22" i="2"/>
  <c r="AM22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10" i="2"/>
  <c r="H4" i="1"/>
  <c r="H5" i="1"/>
  <c r="H6" i="1"/>
  <c r="H7" i="1"/>
  <c r="H8" i="1"/>
  <c r="H9" i="1"/>
  <c r="H10" i="1"/>
  <c r="H11" i="1"/>
  <c r="H12" i="1"/>
  <c r="H13" i="1"/>
  <c r="H14" i="1"/>
  <c r="H15" i="1"/>
  <c r="H3" i="1"/>
  <c r="G4" i="1"/>
  <c r="O4" i="1" s="1"/>
  <c r="G5" i="1"/>
  <c r="O5" i="1" s="1"/>
  <c r="G6" i="1"/>
  <c r="O6" i="1" s="1"/>
  <c r="G7" i="1"/>
  <c r="O7" i="1" s="1"/>
  <c r="G8" i="1"/>
  <c r="O8" i="1" s="1"/>
  <c r="G9" i="1"/>
  <c r="O9" i="1" s="1"/>
  <c r="G10" i="1"/>
  <c r="O10" i="1" s="1"/>
  <c r="G11" i="1"/>
  <c r="O11" i="1" s="1"/>
  <c r="G12" i="1"/>
  <c r="O12" i="1" s="1"/>
  <c r="G13" i="1"/>
  <c r="O13" i="1" s="1"/>
  <c r="G14" i="1"/>
  <c r="O14" i="1" s="1"/>
  <c r="G15" i="1"/>
  <c r="O15" i="1" s="1"/>
  <c r="G3" i="1"/>
  <c r="O3" i="1" s="1"/>
  <c r="F4" i="1"/>
  <c r="N4" i="1" s="1"/>
  <c r="F5" i="1"/>
  <c r="N5" i="1" s="1"/>
  <c r="F6" i="1"/>
  <c r="N6" i="1" s="1"/>
  <c r="F7" i="1"/>
  <c r="N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3" i="1"/>
  <c r="N3" i="1" s="1"/>
  <c r="E4" i="1"/>
  <c r="M4" i="1" s="1"/>
  <c r="E5" i="1"/>
  <c r="M5" i="1" s="1"/>
  <c r="E6" i="1"/>
  <c r="M6" i="1" s="1"/>
  <c r="E7" i="1"/>
  <c r="M7" i="1" s="1"/>
  <c r="E8" i="1"/>
  <c r="M8" i="1" s="1"/>
  <c r="E9" i="1"/>
  <c r="M9" i="1" s="1"/>
  <c r="E10" i="1"/>
  <c r="M10" i="1" s="1"/>
  <c r="E11" i="1"/>
  <c r="M11" i="1" s="1"/>
  <c r="E12" i="1"/>
  <c r="M12" i="1" s="1"/>
  <c r="E13" i="1"/>
  <c r="M13" i="1" s="1"/>
  <c r="E14" i="1"/>
  <c r="M14" i="1" s="1"/>
  <c r="E15" i="1"/>
  <c r="M15" i="1" s="1"/>
  <c r="E3" i="1"/>
  <c r="M3" i="1" s="1"/>
  <c r="M53" i="2"/>
  <c r="L53" i="2"/>
  <c r="K53" i="2"/>
  <c r="V53" i="2" s="1"/>
  <c r="S51" i="2"/>
  <c r="M51" i="2"/>
  <c r="L51" i="2"/>
  <c r="K51" i="2"/>
  <c r="S50" i="2"/>
  <c r="R50" i="2"/>
  <c r="Q50" i="2"/>
  <c r="M50" i="2"/>
  <c r="L50" i="2"/>
  <c r="K50" i="2"/>
  <c r="V50" i="2" s="1"/>
  <c r="S49" i="2"/>
  <c r="R49" i="2"/>
  <c r="Q49" i="2"/>
  <c r="M49" i="2"/>
  <c r="L49" i="2"/>
  <c r="K49" i="2"/>
  <c r="V49" i="2" s="1"/>
  <c r="S48" i="2"/>
  <c r="R48" i="2"/>
  <c r="Q48" i="2"/>
  <c r="L48" i="2"/>
  <c r="K48" i="2"/>
  <c r="S47" i="2"/>
  <c r="R47" i="2"/>
  <c r="Q47" i="2"/>
  <c r="M47" i="2"/>
  <c r="L47" i="2"/>
  <c r="K47" i="2"/>
  <c r="V47" i="2" s="1"/>
  <c r="S46" i="2"/>
  <c r="R46" i="2"/>
  <c r="Q46" i="2"/>
  <c r="M46" i="2"/>
  <c r="L46" i="2"/>
  <c r="K46" i="2"/>
  <c r="V46" i="2" s="1"/>
  <c r="S45" i="2"/>
  <c r="R45" i="2"/>
  <c r="Q45" i="2"/>
  <c r="M38" i="2"/>
  <c r="L38" i="2"/>
  <c r="K38" i="2"/>
  <c r="V38" i="2" s="1"/>
  <c r="S37" i="2"/>
  <c r="R37" i="2"/>
  <c r="Q37" i="2"/>
  <c r="M37" i="2"/>
  <c r="L37" i="2"/>
  <c r="K37" i="2"/>
  <c r="V37" i="2" s="1"/>
  <c r="S36" i="2"/>
  <c r="R36" i="2"/>
  <c r="Q36" i="2"/>
  <c r="F37" i="1" s="1"/>
  <c r="N37" i="1" s="1"/>
  <c r="M36" i="2"/>
  <c r="L36" i="2"/>
  <c r="K36" i="2"/>
  <c r="V36" i="2" s="1"/>
  <c r="S35" i="2"/>
  <c r="R35" i="2"/>
  <c r="Q35" i="2"/>
  <c r="M35" i="2"/>
  <c r="L35" i="2"/>
  <c r="K35" i="2"/>
  <c r="V35" i="2" s="1"/>
  <c r="S34" i="2"/>
  <c r="R34" i="2"/>
  <c r="Q34" i="2"/>
  <c r="M34" i="2"/>
  <c r="L34" i="2"/>
  <c r="K34" i="2"/>
  <c r="V34" i="2" s="1"/>
  <c r="S33" i="2"/>
  <c r="R33" i="2"/>
  <c r="Q33" i="2"/>
  <c r="M33" i="2"/>
  <c r="L33" i="2"/>
  <c r="K33" i="2"/>
  <c r="V33" i="2" s="1"/>
  <c r="S32" i="2"/>
  <c r="R32" i="2"/>
  <c r="Q32" i="2"/>
  <c r="M32" i="2"/>
  <c r="L32" i="2"/>
  <c r="K32" i="2"/>
  <c r="V32" i="2" s="1"/>
  <c r="S31" i="2"/>
  <c r="R31" i="2"/>
  <c r="Q31" i="2"/>
  <c r="F32" i="1" s="1"/>
  <c r="N32" i="1" s="1"/>
  <c r="M31" i="2"/>
  <c r="L31" i="2"/>
  <c r="K31" i="2"/>
  <c r="W30" i="2"/>
  <c r="M30" i="2"/>
  <c r="L30" i="2"/>
  <c r="K30" i="2"/>
  <c r="M29" i="2"/>
  <c r="L29" i="2"/>
  <c r="K29" i="2"/>
  <c r="W28" i="2"/>
  <c r="W27" i="2"/>
  <c r="M24" i="2"/>
  <c r="L24" i="2"/>
  <c r="K24" i="2"/>
  <c r="M23" i="2"/>
  <c r="L23" i="2"/>
  <c r="K23" i="2"/>
  <c r="M22" i="2"/>
  <c r="L22" i="2"/>
  <c r="K22" i="2"/>
  <c r="M21" i="2"/>
  <c r="L21" i="2"/>
  <c r="K21" i="2"/>
  <c r="V21" i="2" s="1"/>
  <c r="M20" i="2"/>
  <c r="L20" i="2"/>
  <c r="K20" i="2"/>
  <c r="V20" i="2" s="1"/>
  <c r="M19" i="2"/>
  <c r="L19" i="2"/>
  <c r="K19" i="2"/>
  <c r="V19" i="2" s="1"/>
  <c r="S18" i="2"/>
  <c r="E38" i="1" s="1"/>
  <c r="M38" i="1" s="1"/>
  <c r="R18" i="2"/>
  <c r="Q18" i="2"/>
  <c r="M18" i="2"/>
  <c r="L18" i="2"/>
  <c r="K18" i="2"/>
  <c r="V18" i="2" s="1"/>
  <c r="S17" i="2"/>
  <c r="R17" i="2"/>
  <c r="Q17" i="2"/>
  <c r="M17" i="2"/>
  <c r="L17" i="2"/>
  <c r="K17" i="2"/>
  <c r="V17" i="2" s="1"/>
  <c r="S16" i="2"/>
  <c r="R16" i="2"/>
  <c r="Q16" i="2"/>
  <c r="M16" i="2"/>
  <c r="L16" i="2"/>
  <c r="K16" i="2"/>
  <c r="S15" i="2"/>
  <c r="R15" i="2"/>
  <c r="Q15" i="2"/>
  <c r="M15" i="2"/>
  <c r="L15" i="2"/>
  <c r="K15" i="2"/>
  <c r="S14" i="2"/>
  <c r="R14" i="2"/>
  <c r="Q14" i="2"/>
  <c r="E34" i="11" s="1"/>
  <c r="M34" i="11" s="1"/>
  <c r="M14" i="2"/>
  <c r="L14" i="2"/>
  <c r="K14" i="2"/>
  <c r="V14" i="2" s="1"/>
  <c r="S13" i="2"/>
  <c r="R13" i="2"/>
  <c r="Q13" i="2"/>
  <c r="M13" i="2"/>
  <c r="L13" i="2"/>
  <c r="K13" i="2"/>
  <c r="V13" i="2" s="1"/>
  <c r="S12" i="2"/>
  <c r="R12" i="2"/>
  <c r="Q12" i="2"/>
  <c r="M12" i="2"/>
  <c r="L12" i="2"/>
  <c r="K12" i="2"/>
  <c r="V12" i="2" s="1"/>
  <c r="G11" i="2"/>
  <c r="E11" i="2"/>
  <c r="C11" i="2"/>
  <c r="AD3" i="2"/>
  <c r="M56" i="5" l="1"/>
  <c r="AD1" i="10"/>
  <c r="M44" i="2"/>
  <c r="V44" i="2" s="1"/>
  <c r="F34" i="1"/>
  <c r="N34" i="1" s="1"/>
  <c r="F34" i="11"/>
  <c r="N34" i="11" s="1"/>
  <c r="W31" i="2"/>
  <c r="F36" i="11"/>
  <c r="N36" i="11" s="1"/>
  <c r="E37" i="11"/>
  <c r="M37" i="11" s="1"/>
  <c r="J8" i="10" s="1"/>
  <c r="Y50" i="2"/>
  <c r="Z50" i="2" s="1"/>
  <c r="AA50" i="2" s="1"/>
  <c r="AB50" i="2" s="1"/>
  <c r="AC50" i="2" s="1"/>
  <c r="M48" i="2"/>
  <c r="Y18" i="2"/>
  <c r="Z18" i="2" s="1"/>
  <c r="AA18" i="2" s="1"/>
  <c r="AB18" i="2" s="1"/>
  <c r="AC18" i="2" s="1"/>
  <c r="AJ10" i="2"/>
  <c r="Y13" i="2"/>
  <c r="Z13" i="2" s="1"/>
  <c r="AA13" i="2" s="1"/>
  <c r="AB13" i="2" s="1"/>
  <c r="AC13" i="2" s="1"/>
  <c r="AH18" i="2"/>
  <c r="AD2" i="4"/>
  <c r="AD7" i="4" s="1"/>
  <c r="AA13" i="4"/>
  <c r="AB13" i="4" s="1"/>
  <c r="AC13" i="4" s="1"/>
  <c r="AD1" i="4"/>
  <c r="AD2" i="10"/>
  <c r="AD7" i="10" s="1"/>
  <c r="AJ16" i="2"/>
  <c r="Y33" i="2"/>
  <c r="Z33" i="2" s="1"/>
  <c r="AA33" i="2" s="1"/>
  <c r="AB33" i="2" s="1"/>
  <c r="AC33" i="2" s="1"/>
  <c r="AI18" i="2"/>
  <c r="Y27" i="2"/>
  <c r="Z27" i="2" s="1"/>
  <c r="AA27" i="2" s="1"/>
  <c r="AB27" i="2" s="1"/>
  <c r="AC27" i="2" s="1"/>
  <c r="AI16" i="2"/>
  <c r="AJ20" i="2"/>
  <c r="AJ13" i="2"/>
  <c r="Y15" i="2"/>
  <c r="Z15" i="2" s="1"/>
  <c r="AA15" i="2" s="1"/>
  <c r="AB15" i="2" s="1"/>
  <c r="AC15" i="2" s="1"/>
  <c r="AH15" i="2"/>
  <c r="W29" i="2"/>
  <c r="F38" i="7"/>
  <c r="N38" i="7" s="1"/>
  <c r="AI15" i="2"/>
  <c r="AH17" i="2"/>
  <c r="AH19" i="2"/>
  <c r="Y29" i="2"/>
  <c r="Z29" i="2" s="1"/>
  <c r="AA29" i="2" s="1"/>
  <c r="AB29" i="2" s="1"/>
  <c r="AC29" i="2" s="1"/>
  <c r="Y51" i="2"/>
  <c r="Z51" i="2" s="1"/>
  <c r="AA51" i="2" s="1"/>
  <c r="AB51" i="2" s="1"/>
  <c r="AC51" i="2" s="1"/>
  <c r="E38" i="7"/>
  <c r="M38" i="7" s="1"/>
  <c r="K52" i="6"/>
  <c r="V52" i="6" s="1"/>
  <c r="L52" i="6"/>
  <c r="AI17" i="2"/>
  <c r="AI19" i="2"/>
  <c r="AH22" i="2"/>
  <c r="F38" i="1"/>
  <c r="N38" i="1" s="1"/>
  <c r="W33" i="2"/>
  <c r="V16" i="6"/>
  <c r="W52" i="6"/>
  <c r="Y48" i="2"/>
  <c r="Z48" i="2" s="1"/>
  <c r="AA48" i="2" s="1"/>
  <c r="AB48" i="2" s="1"/>
  <c r="AC48" i="2" s="1"/>
  <c r="Y16" i="2"/>
  <c r="Z16" i="2" s="1"/>
  <c r="AA16" i="2" s="1"/>
  <c r="AB16" i="2" s="1"/>
  <c r="AC16" i="2" s="1"/>
  <c r="AI11" i="2"/>
  <c r="AJ22" i="2"/>
  <c r="AJ14" i="2"/>
  <c r="AH11" i="2"/>
  <c r="Y17" i="2"/>
  <c r="Z17" i="2" s="1"/>
  <c r="AA17" i="2" s="1"/>
  <c r="AB17" i="2" s="1"/>
  <c r="AC17" i="2" s="1"/>
  <c r="AI12" i="2"/>
  <c r="AI10" i="2"/>
  <c r="Y53" i="2"/>
  <c r="Z53" i="2" s="1"/>
  <c r="AA53" i="2" s="1"/>
  <c r="AB53" i="2" s="1"/>
  <c r="AC53" i="2" s="1"/>
  <c r="Y47" i="2"/>
  <c r="Z47" i="2" s="1"/>
  <c r="AA47" i="2" s="1"/>
  <c r="AB47" i="2" s="1"/>
  <c r="AC47" i="2" s="1"/>
  <c r="M45" i="2"/>
  <c r="V45" i="2" s="1"/>
  <c r="Y28" i="2"/>
  <c r="Z28" i="2" s="1"/>
  <c r="AA28" i="2" s="1"/>
  <c r="AB28" i="2" s="1"/>
  <c r="AC28" i="2" s="1"/>
  <c r="AJ21" i="2"/>
  <c r="AJ15" i="2"/>
  <c r="AH12" i="2"/>
  <c r="AH10" i="2"/>
  <c r="AJ11" i="2"/>
  <c r="AH13" i="2"/>
  <c r="AJ18" i="2"/>
  <c r="AH21" i="2"/>
  <c r="Y31" i="2"/>
  <c r="Z31" i="2" s="1"/>
  <c r="AA31" i="2" s="1"/>
  <c r="AB31" i="2" s="1"/>
  <c r="AC31" i="2" s="1"/>
  <c r="AI13" i="2"/>
  <c r="W17" i="2"/>
  <c r="E37" i="1"/>
  <c r="M37" i="1" s="1"/>
  <c r="AI21" i="2"/>
  <c r="AJ17" i="2"/>
  <c r="AJ19" i="2"/>
  <c r="AI22" i="2"/>
  <c r="Y52" i="2"/>
  <c r="Z52" i="2" s="1"/>
  <c r="AA52" i="2" s="1"/>
  <c r="AB52" i="2" s="1"/>
  <c r="AC52" i="2" s="1"/>
  <c r="Y12" i="2"/>
  <c r="Z12" i="2" s="1"/>
  <c r="AA12" i="2" s="1"/>
  <c r="AB12" i="2" s="1"/>
  <c r="AC12" i="2" s="1"/>
  <c r="W32" i="2"/>
  <c r="F32" i="7"/>
  <c r="N32" i="7" s="1"/>
  <c r="AJ12" i="2"/>
  <c r="Y32" i="2"/>
  <c r="Z32" i="2" s="1"/>
  <c r="AA32" i="2" s="1"/>
  <c r="AB32" i="2" s="1"/>
  <c r="AC32" i="2" s="1"/>
  <c r="Y49" i="2"/>
  <c r="Z49" i="2" s="1"/>
  <c r="AA49" i="2" s="1"/>
  <c r="AB49" i="2" s="1"/>
  <c r="AC49" i="2" s="1"/>
  <c r="Y14" i="2"/>
  <c r="Z14" i="2" s="1"/>
  <c r="AA14" i="2" s="1"/>
  <c r="AB14" i="2" s="1"/>
  <c r="AC14" i="2" s="1"/>
  <c r="Y30" i="2"/>
  <c r="Z30" i="2" s="1"/>
  <c r="AA30" i="2" s="1"/>
  <c r="AB30" i="2" s="1"/>
  <c r="AC30" i="2" s="1"/>
  <c r="F36" i="1"/>
  <c r="N36" i="1" s="1"/>
  <c r="AH14" i="2"/>
  <c r="W18" i="2"/>
  <c r="AH20" i="2"/>
  <c r="V24" i="2"/>
  <c r="V31" i="2"/>
  <c r="W28" i="6"/>
  <c r="AI14" i="2"/>
  <c r="AH16" i="2"/>
  <c r="AI20" i="2"/>
  <c r="M43" i="2"/>
  <c r="V43" i="2" s="1"/>
  <c r="V16" i="2"/>
  <c r="V22" i="2"/>
  <c r="V29" i="2"/>
  <c r="V48" i="2"/>
  <c r="V12" i="6"/>
  <c r="V21" i="6"/>
  <c r="V30" i="2"/>
  <c r="F33" i="1"/>
  <c r="N33" i="1" s="1"/>
  <c r="V51" i="2"/>
  <c r="V15" i="2"/>
  <c r="V23" i="2"/>
  <c r="V13" i="6"/>
  <c r="V23" i="6"/>
  <c r="V31" i="6"/>
  <c r="W50" i="2"/>
  <c r="G35" i="1"/>
  <c r="O35" i="1" s="1"/>
  <c r="W52" i="2"/>
  <c r="G37" i="1"/>
  <c r="O37" i="1" s="1"/>
  <c r="W51" i="2"/>
  <c r="G36" i="1"/>
  <c r="O36" i="1" s="1"/>
  <c r="W53" i="2"/>
  <c r="G38" i="1"/>
  <c r="O38" i="1" s="1"/>
  <c r="M42" i="7"/>
  <c r="C42" i="7"/>
  <c r="N43" i="7"/>
  <c r="D43" i="7"/>
  <c r="O43" i="7" s="1"/>
  <c r="N44" i="7"/>
  <c r="D44" i="7"/>
  <c r="O44" i="7" s="1"/>
  <c r="N45" i="7"/>
  <c r="D45" i="7"/>
  <c r="O45" i="7" s="1"/>
  <c r="N46" i="7"/>
  <c r="D46" i="7"/>
  <c r="O46" i="7" s="1"/>
  <c r="N47" i="7"/>
  <c r="D47" i="7"/>
  <c r="O47" i="7" s="1"/>
  <c r="N48" i="7"/>
  <c r="D48" i="7"/>
  <c r="O48" i="7" s="1"/>
  <c r="N49" i="7"/>
  <c r="D49" i="7"/>
  <c r="O49" i="7" s="1"/>
  <c r="N50" i="7"/>
  <c r="D50" i="7"/>
  <c r="O50" i="7" s="1"/>
  <c r="N51" i="7"/>
  <c r="D51" i="7"/>
  <c r="O51" i="7" s="1"/>
  <c r="N52" i="7"/>
  <c r="D52" i="7"/>
  <c r="O52" i="7" s="1"/>
  <c r="N53" i="7"/>
  <c r="D53" i="7"/>
  <c r="O53" i="7" s="1"/>
  <c r="N54" i="7"/>
  <c r="O54" i="7"/>
  <c r="Y52" i="6"/>
  <c r="Z52" i="6" s="1"/>
  <c r="AA52" i="6" s="1"/>
  <c r="AB52" i="6" s="1"/>
  <c r="AC52" i="6" s="1"/>
  <c r="W12" i="6"/>
  <c r="W13" i="6"/>
  <c r="W14" i="6"/>
  <c r="W15" i="6"/>
  <c r="W16" i="6"/>
  <c r="W17" i="6"/>
  <c r="W18" i="6"/>
  <c r="W49" i="6"/>
  <c r="W50" i="6"/>
  <c r="W51" i="6"/>
  <c r="W53" i="6"/>
  <c r="W54" i="6"/>
  <c r="W55" i="6"/>
  <c r="W56" i="6"/>
  <c r="Y56" i="6"/>
  <c r="Z56" i="6" s="1"/>
  <c r="AA56" i="6" s="1"/>
  <c r="AB56" i="6" s="1"/>
  <c r="AC56" i="6" s="1"/>
  <c r="Y55" i="6"/>
  <c r="Z55" i="6" s="1"/>
  <c r="AA55" i="6" s="1"/>
  <c r="AB55" i="6" s="1"/>
  <c r="AC55" i="6" s="1"/>
  <c r="M55" i="6"/>
  <c r="V55" i="6" s="1"/>
  <c r="Y54" i="6"/>
  <c r="Z54" i="6" s="1"/>
  <c r="AA54" i="6" s="1"/>
  <c r="AB54" i="6" s="1"/>
  <c r="AC54" i="6" s="1"/>
  <c r="Y53" i="6"/>
  <c r="Z53" i="6" s="1"/>
  <c r="AA53" i="6" s="1"/>
  <c r="AB53" i="6" s="1"/>
  <c r="AC53" i="6" s="1"/>
  <c r="Y51" i="6"/>
  <c r="Z51" i="6" s="1"/>
  <c r="AA51" i="6" s="1"/>
  <c r="AB51" i="6" s="1"/>
  <c r="AC51" i="6" s="1"/>
  <c r="Y50" i="6"/>
  <c r="Z50" i="6" s="1"/>
  <c r="AA50" i="6" s="1"/>
  <c r="AB50" i="6" s="1"/>
  <c r="AC50" i="6" s="1"/>
  <c r="M50" i="6"/>
  <c r="Y49" i="6"/>
  <c r="Z49" i="6" s="1"/>
  <c r="AA49" i="6" s="1"/>
  <c r="AB49" i="6" s="1"/>
  <c r="AC49" i="6" s="1"/>
  <c r="M47" i="6"/>
  <c r="V47" i="6" s="1"/>
  <c r="M46" i="6"/>
  <c r="V46" i="6" s="1"/>
  <c r="M45" i="6"/>
  <c r="V45" i="6" s="1"/>
  <c r="M44" i="6"/>
  <c r="V44" i="6" s="1"/>
  <c r="M43" i="6"/>
  <c r="V43" i="6" s="1"/>
  <c r="Y33" i="6"/>
  <c r="Z33" i="6" s="1"/>
  <c r="AA33" i="6" s="1"/>
  <c r="AB33" i="6" s="1"/>
  <c r="AC33" i="6" s="1"/>
  <c r="Y32" i="6"/>
  <c r="Z32" i="6" s="1"/>
  <c r="AA32" i="6" s="1"/>
  <c r="AB32" i="6" s="1"/>
  <c r="AC32" i="6" s="1"/>
  <c r="Y31" i="6"/>
  <c r="Z31" i="6" s="1"/>
  <c r="AA31" i="6" s="1"/>
  <c r="AB31" i="6" s="1"/>
  <c r="AC31" i="6" s="1"/>
  <c r="Y30" i="6"/>
  <c r="Z30" i="6" s="1"/>
  <c r="AA30" i="6" s="1"/>
  <c r="AB30" i="6" s="1"/>
  <c r="AC30" i="6" s="1"/>
  <c r="Y29" i="6"/>
  <c r="Z29" i="6" s="1"/>
  <c r="AA29" i="6" s="1"/>
  <c r="AB29" i="6" s="1"/>
  <c r="AC29" i="6" s="1"/>
  <c r="Y28" i="6"/>
  <c r="Z28" i="6" s="1"/>
  <c r="AA28" i="6" s="1"/>
  <c r="AB28" i="6" s="1"/>
  <c r="AC28" i="6" s="1"/>
  <c r="Y27" i="6"/>
  <c r="Z27" i="6" s="1"/>
  <c r="AA27" i="6" s="1"/>
  <c r="AB27" i="6" s="1"/>
  <c r="AC27" i="6" s="1"/>
  <c r="AJ22" i="6"/>
  <c r="AI22" i="6"/>
  <c r="AH22" i="6"/>
  <c r="AJ21" i="6"/>
  <c r="AI21" i="6"/>
  <c r="AH21" i="6"/>
  <c r="AJ20" i="6"/>
  <c r="AI20" i="6"/>
  <c r="AH20" i="6"/>
  <c r="AJ19" i="6"/>
  <c r="AI19" i="6"/>
  <c r="AH19" i="6"/>
  <c r="AJ18" i="6"/>
  <c r="AI18" i="6"/>
  <c r="AH18" i="6"/>
  <c r="Y18" i="6"/>
  <c r="Z18" i="6" s="1"/>
  <c r="AA18" i="6" s="1"/>
  <c r="AB18" i="6" s="1"/>
  <c r="AC18" i="6" s="1"/>
  <c r="AJ17" i="6"/>
  <c r="AI17" i="6"/>
  <c r="AH17" i="6"/>
  <c r="Y17" i="6"/>
  <c r="Z17" i="6" s="1"/>
  <c r="AA17" i="6" s="1"/>
  <c r="AB17" i="6" s="1"/>
  <c r="AC17" i="6" s="1"/>
  <c r="AJ16" i="6"/>
  <c r="AI16" i="6"/>
  <c r="AH16" i="6"/>
  <c r="Y16" i="6"/>
  <c r="Z16" i="6" s="1"/>
  <c r="AA16" i="6" s="1"/>
  <c r="AB16" i="6" s="1"/>
  <c r="AC16" i="6" s="1"/>
  <c r="AJ15" i="6"/>
  <c r="AI15" i="6"/>
  <c r="AH15" i="6"/>
  <c r="Y15" i="6"/>
  <c r="Z15" i="6" s="1"/>
  <c r="AA15" i="6" s="1"/>
  <c r="AB15" i="6" s="1"/>
  <c r="AC15" i="6" s="1"/>
  <c r="AJ14" i="6"/>
  <c r="AI14" i="6"/>
  <c r="AH14" i="6"/>
  <c r="Y14" i="6"/>
  <c r="Z14" i="6" s="1"/>
  <c r="AA14" i="6" s="1"/>
  <c r="AB14" i="6" s="1"/>
  <c r="AC14" i="6" s="1"/>
  <c r="AJ13" i="6"/>
  <c r="AI13" i="6"/>
  <c r="AH13" i="6"/>
  <c r="Y13" i="6"/>
  <c r="Z13" i="6" s="1"/>
  <c r="AA13" i="6" s="1"/>
  <c r="AB13" i="6" s="1"/>
  <c r="AC13" i="6" s="1"/>
  <c r="AJ12" i="6"/>
  <c r="AI12" i="6"/>
  <c r="AH12" i="6"/>
  <c r="Y12" i="6"/>
  <c r="Z12" i="6" s="1"/>
  <c r="AJ11" i="6"/>
  <c r="AI11" i="6"/>
  <c r="AH11" i="6"/>
  <c r="AJ10" i="6"/>
  <c r="AI10" i="6"/>
  <c r="AH10" i="6"/>
  <c r="M48" i="6"/>
  <c r="L48" i="6"/>
  <c r="K48" i="6"/>
  <c r="V48" i="6" s="1"/>
  <c r="M49" i="6"/>
  <c r="L49" i="6"/>
  <c r="K49" i="6"/>
  <c r="V49" i="6" s="1"/>
  <c r="L50" i="6"/>
  <c r="K50" i="6"/>
  <c r="V50" i="6" s="1"/>
  <c r="M51" i="6"/>
  <c r="L51" i="6"/>
  <c r="K51" i="6"/>
  <c r="M53" i="6"/>
  <c r="L53" i="6"/>
  <c r="K53" i="6"/>
  <c r="V53" i="6" s="1"/>
  <c r="M54" i="6"/>
  <c r="L54" i="6"/>
  <c r="K54" i="6"/>
  <c r="V54" i="6" s="1"/>
  <c r="M56" i="6"/>
  <c r="L56" i="6"/>
  <c r="K56" i="6"/>
  <c r="V56" i="6" s="1"/>
  <c r="W49" i="2"/>
  <c r="G34" i="1"/>
  <c r="O34" i="1" s="1"/>
  <c r="W47" i="2"/>
  <c r="G32" i="1"/>
  <c r="O32" i="1" s="1"/>
  <c r="O56" i="1" s="1"/>
  <c r="W48" i="2"/>
  <c r="G33" i="1"/>
  <c r="O33" i="1" s="1"/>
  <c r="W16" i="2"/>
  <c r="E36" i="1"/>
  <c r="M36" i="1" s="1"/>
  <c r="W15" i="2"/>
  <c r="E35" i="1"/>
  <c r="M35" i="1" s="1"/>
  <c r="W14" i="2"/>
  <c r="E34" i="1"/>
  <c r="M34" i="1" s="1"/>
  <c r="W13" i="2"/>
  <c r="E33" i="1"/>
  <c r="M33" i="1" s="1"/>
  <c r="W12" i="2"/>
  <c r="E32" i="1"/>
  <c r="M32" i="1" s="1"/>
  <c r="AD6" i="10" l="1"/>
  <c r="M56" i="1"/>
  <c r="J8" i="2" s="1"/>
  <c r="AD1" i="2"/>
  <c r="AD2" i="2"/>
  <c r="AD7" i="2" s="1"/>
  <c r="V51" i="6"/>
  <c r="J8" i="4"/>
  <c r="AD6" i="4" s="1"/>
  <c r="N42" i="7"/>
  <c r="M58" i="7" s="1"/>
  <c r="D42" i="7"/>
  <c r="O42" i="7" s="1"/>
  <c r="O58" i="7" s="1"/>
  <c r="S8" i="6"/>
  <c r="AA12" i="6"/>
  <c r="AB12" i="6" s="1"/>
  <c r="AC12" i="6" s="1"/>
  <c r="AD2" i="6"/>
  <c r="AD7" i="6" s="1"/>
  <c r="AD1" i="6"/>
  <c r="AD6" i="2" l="1"/>
  <c r="J8" i="6"/>
  <c r="AD6" i="6" s="1"/>
  <c r="P8" i="6"/>
</calcChain>
</file>

<file path=xl/sharedStrings.xml><?xml version="1.0" encoding="utf-8"?>
<sst xmlns="http://schemas.openxmlformats.org/spreadsheetml/2006/main" count="1167" uniqueCount="105">
  <si>
    <t>Noyon</t>
  </si>
  <si>
    <t xml:space="preserve">Naam : </t>
  </si>
  <si>
    <t>KHF</t>
  </si>
  <si>
    <t>Welke vlucht gaat u spelen ? (1= Noyon // 2=KHF) :</t>
  </si>
  <si>
    <t>Nee</t>
  </si>
  <si>
    <t>Seriekens bij oude en jaarlingen</t>
  </si>
  <si>
    <t>Aantal jaarse mee :</t>
  </si>
  <si>
    <t>Inzet</t>
  </si>
  <si>
    <t>Aantal jonge mee :</t>
  </si>
  <si>
    <t>Kosten</t>
  </si>
  <si>
    <t xml:space="preserve">Totaal te betalen : </t>
  </si>
  <si>
    <t>Seriekens</t>
  </si>
  <si>
    <t>Ou</t>
  </si>
  <si>
    <t>Ja</t>
  </si>
  <si>
    <t>Jo</t>
  </si>
  <si>
    <t>Oude</t>
  </si>
  <si>
    <t>Jaarse</t>
  </si>
  <si>
    <t>Jonge</t>
  </si>
  <si>
    <t>Kost</t>
  </si>
  <si>
    <t>Zetseriekes : Oude</t>
  </si>
  <si>
    <t>Zetnummers</t>
  </si>
  <si>
    <t>Aangeduid</t>
  </si>
  <si>
    <t>Onaangeduid</t>
  </si>
  <si>
    <t>Rakend</t>
  </si>
  <si>
    <t>Groep 2/4</t>
  </si>
  <si>
    <t>ja</t>
  </si>
  <si>
    <t>(1)</t>
  </si>
  <si>
    <t>tot 10</t>
  </si>
  <si>
    <t>(2)</t>
  </si>
  <si>
    <t>tot 20</t>
  </si>
  <si>
    <t>(3)</t>
  </si>
  <si>
    <t>tot 30</t>
  </si>
  <si>
    <t>(4)</t>
  </si>
  <si>
    <t>tot 40</t>
  </si>
  <si>
    <t xml:space="preserve"> </t>
  </si>
  <si>
    <t>(5)</t>
  </si>
  <si>
    <t>tot 50</t>
  </si>
  <si>
    <t>(6)</t>
  </si>
  <si>
    <t>tot 100</t>
  </si>
  <si>
    <t>(7)</t>
  </si>
  <si>
    <t>tot 200</t>
  </si>
  <si>
    <t>(8)</t>
  </si>
  <si>
    <t>A</t>
  </si>
  <si>
    <t>(9)</t>
  </si>
  <si>
    <t>B</t>
  </si>
  <si>
    <t>(A)</t>
  </si>
  <si>
    <t>C</t>
  </si>
  <si>
    <t>(B)</t>
  </si>
  <si>
    <t>D</t>
  </si>
  <si>
    <t>(C)</t>
  </si>
  <si>
    <t>(D)</t>
  </si>
  <si>
    <t>Inleg</t>
  </si>
  <si>
    <t>Zetseriekes : Jaarse</t>
  </si>
  <si>
    <t>Kaartseries (1)</t>
  </si>
  <si>
    <t>Zetseriekes : Jonge</t>
  </si>
  <si>
    <t>Stunt (2)</t>
  </si>
  <si>
    <t>Bonseries (3)</t>
  </si>
  <si>
    <t>Bom (4)</t>
  </si>
  <si>
    <t>Poel (5)</t>
  </si>
  <si>
    <t>1ste afg. (6)</t>
  </si>
  <si>
    <t>Autoserie 2 A (7)</t>
  </si>
  <si>
    <t>Tandem 2 EA (8)</t>
  </si>
  <si>
    <t>Véloserie 3 A (9)</t>
  </si>
  <si>
    <t>Keverserie 4 A (10)</t>
  </si>
  <si>
    <t>(10)</t>
  </si>
  <si>
    <t>Frontserie 4 v/d 5 (11)</t>
  </si>
  <si>
    <t>(11)</t>
  </si>
  <si>
    <t>Aantal</t>
  </si>
  <si>
    <t>Waarborg</t>
  </si>
  <si>
    <t>Te betalen</t>
  </si>
  <si>
    <t>Tot</t>
  </si>
  <si>
    <t>Aantal oude mee (zonder jaarse) :</t>
  </si>
  <si>
    <t>Uitslag</t>
  </si>
  <si>
    <t>Poelbrief Noyon</t>
  </si>
  <si>
    <t>Kies hier uw vlucht :</t>
  </si>
  <si>
    <t>Toury</t>
  </si>
  <si>
    <t>Welke vlucht gaat u spelen ? (1= Toury // 2=KHF) :</t>
  </si>
  <si>
    <t>Lokaal
Zetnummers</t>
  </si>
  <si>
    <t>Lokaal
Inleg</t>
  </si>
  <si>
    <t>Bon (2)</t>
  </si>
  <si>
    <t>Kaartserie (6)</t>
  </si>
  <si>
    <t>Zetnummer 1000</t>
  </si>
  <si>
    <t>Zetnummer 2000</t>
  </si>
  <si>
    <t>Zetnummer 3000</t>
  </si>
  <si>
    <t>Zetnummer 3211</t>
  </si>
  <si>
    <t>Zetnummer 5433</t>
  </si>
  <si>
    <t>Zetnummer 6544</t>
  </si>
  <si>
    <t>Zetnummer 3333</t>
  </si>
  <si>
    <t>Zetnummer 1001</t>
  </si>
  <si>
    <t>Zetnummer 2001</t>
  </si>
  <si>
    <t>Bonserie 2A - per serie (3)</t>
  </si>
  <si>
    <t>Bonserie 3A - per serie (4)</t>
  </si>
  <si>
    <t>Dender-Schelde</t>
  </si>
  <si>
    <t>Poelbrief Orleans</t>
  </si>
  <si>
    <t>Orleans</t>
  </si>
  <si>
    <t>Welke vlucht gaat u spelen ? (1= Orleans // 2=KHF) :</t>
  </si>
  <si>
    <t>Lokaal :</t>
  </si>
  <si>
    <t>Dender-Schelde :</t>
  </si>
  <si>
    <t>Kosten Orleans</t>
  </si>
  <si>
    <t>Aantal oude mee :</t>
  </si>
  <si>
    <t>€ 15/10/25</t>
  </si>
  <si>
    <t>Poelbrief Kleine Halve Fond</t>
  </si>
  <si>
    <t>Poelbrief Kleine Straal</t>
  </si>
  <si>
    <t>Kleine-Straal</t>
  </si>
  <si>
    <t>Welke vlucht gaat u spelen ? (1= Kleine-Straal // 2=KHF)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</si>
</sst>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3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3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 textRotation="90"/>
    </xf>
    <xf numFmtId="0" fontId="5" fillId="0" borderId="0" xfId="0" applyFont="1" applyAlignment="1">
      <alignment horizontal="right" vertical="center" indent="2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17" fillId="0" borderId="0" xfId="0" quotePrefix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Border="1"/>
    <xf numFmtId="0" fontId="0" fillId="4" borderId="0" xfId="0" applyFill="1"/>
    <xf numFmtId="0" fontId="5" fillId="0" borderId="0" xfId="0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4" fontId="17" fillId="0" borderId="0" xfId="0" quotePrefix="1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textRotation="90"/>
    </xf>
    <xf numFmtId="0" fontId="5" fillId="0" borderId="0" xfId="0" applyFont="1" applyAlignment="1">
      <alignment horizontal="right" vertical="center" indent="2"/>
    </xf>
    <xf numFmtId="0" fontId="5" fillId="0" borderId="10" xfId="0" applyFont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5" fillId="0" borderId="0" xfId="0" quotePrefix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left" indent="14"/>
      <protection locked="0"/>
    </xf>
    <xf numFmtId="0" fontId="19" fillId="0" borderId="8" xfId="0" applyFont="1" applyBorder="1" applyAlignment="1" applyProtection="1">
      <alignment horizontal="left" indent="14"/>
      <protection locked="0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3" borderId="0" xfId="0" applyFont="1" applyFill="1" applyAlignment="1">
      <alignment horizontal="center"/>
    </xf>
    <xf numFmtId="0" fontId="13" fillId="0" borderId="0" xfId="0" applyFont="1" applyAlignment="1">
      <alignment horizontal="right" vertical="center" textRotation="90" wrapText="1"/>
    </xf>
    <xf numFmtId="0" fontId="11" fillId="0" borderId="0" xfId="0" applyFont="1" applyAlignment="1">
      <alignment horizontal="center" vertical="center"/>
    </xf>
  </cellXfs>
  <cellStyles count="1">
    <cellStyle name="Standaard" xfId="0" builtinId="0"/>
  </cellStyles>
  <dxfs count="328"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</border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</border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</border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  <vertical/>
        <horizontal/>
      </border>
    </dxf>
    <dxf>
      <fill>
        <patternFill>
          <bgColor theme="2"/>
        </patternFill>
      </fill>
      <border>
        <left/>
        <right/>
        <top/>
        <bottom/>
      </border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Kleine Straal'!A1"/><Relationship Id="rId2" Type="http://schemas.openxmlformats.org/officeDocument/2006/relationships/hyperlink" Target="#'Kleine Halve Fond'!A1"/><Relationship Id="rId1" Type="http://schemas.openxmlformats.org/officeDocument/2006/relationships/hyperlink" Target="#Noyon!A2"/><Relationship Id="rId4" Type="http://schemas.openxmlformats.org/officeDocument/2006/relationships/hyperlink" Target="#Orlea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3</xdr:row>
      <xdr:rowOff>53340</xdr:rowOff>
    </xdr:from>
    <xdr:to>
      <xdr:col>7</xdr:col>
      <xdr:colOff>68580</xdr:colOff>
      <xdr:row>13</xdr:row>
      <xdr:rowOff>0</xdr:rowOff>
    </xdr:to>
    <xdr:sp macro="" textlink="">
      <xdr:nvSpPr>
        <xdr:cNvPr id="3" name="Rechthoek: afgeschuinde diagonale hoek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1832E-EB85-C2A5-A161-73D27448B929}"/>
            </a:ext>
          </a:extLst>
        </xdr:cNvPr>
        <xdr:cNvSpPr/>
      </xdr:nvSpPr>
      <xdr:spPr>
        <a:xfrm>
          <a:off x="830580" y="784860"/>
          <a:ext cx="3505200" cy="1775460"/>
        </a:xfrm>
        <a:prstGeom prst="snip2Diag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BE" sz="60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  <a:t>Noyon</a:t>
          </a:r>
        </a:p>
      </xdr:txBody>
    </xdr:sp>
    <xdr:clientData/>
  </xdr:twoCellAnchor>
  <xdr:twoCellAnchor>
    <xdr:from>
      <xdr:col>1</xdr:col>
      <xdr:colOff>228600</xdr:colOff>
      <xdr:row>14</xdr:row>
      <xdr:rowOff>144780</xdr:rowOff>
    </xdr:from>
    <xdr:to>
      <xdr:col>7</xdr:col>
      <xdr:colOff>76200</xdr:colOff>
      <xdr:row>24</xdr:row>
      <xdr:rowOff>91440</xdr:rowOff>
    </xdr:to>
    <xdr:sp macro="" textlink="">
      <xdr:nvSpPr>
        <xdr:cNvPr id="4" name="Rechthoek: afgeschuinde diagonale hoek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4A58DD-55D9-499D-9A18-3AB0267FBBF5}"/>
            </a:ext>
          </a:extLst>
        </xdr:cNvPr>
        <xdr:cNvSpPr/>
      </xdr:nvSpPr>
      <xdr:spPr>
        <a:xfrm>
          <a:off x="838200" y="2933700"/>
          <a:ext cx="3505200" cy="1775460"/>
        </a:xfrm>
        <a:prstGeom prst="snip2Diag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BE" sz="44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  <a:t>Kleine</a:t>
          </a:r>
          <a:br>
            <a:rPr lang="nl-BE" sz="44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</a:br>
          <a:r>
            <a:rPr lang="nl-BE" sz="44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  <a:t>Halve Fond</a:t>
          </a:r>
        </a:p>
      </xdr:txBody>
    </xdr:sp>
    <xdr:clientData/>
  </xdr:twoCellAnchor>
  <xdr:twoCellAnchor>
    <xdr:from>
      <xdr:col>7</xdr:col>
      <xdr:colOff>563880</xdr:colOff>
      <xdr:row>3</xdr:row>
      <xdr:rowOff>22860</xdr:rowOff>
    </xdr:from>
    <xdr:to>
      <xdr:col>13</xdr:col>
      <xdr:colOff>411480</xdr:colOff>
      <xdr:row>12</xdr:row>
      <xdr:rowOff>152400</xdr:rowOff>
    </xdr:to>
    <xdr:sp macro="" textlink="">
      <xdr:nvSpPr>
        <xdr:cNvPr id="5" name="Rechthoek: afgeschuinde diagonale hoek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826978-F114-41D4-9943-C92234EC8555}"/>
            </a:ext>
          </a:extLst>
        </xdr:cNvPr>
        <xdr:cNvSpPr/>
      </xdr:nvSpPr>
      <xdr:spPr>
        <a:xfrm>
          <a:off x="4831080" y="800100"/>
          <a:ext cx="3505200" cy="1775460"/>
        </a:xfrm>
        <a:prstGeom prst="snip2Diag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BE" sz="44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  <a:t>Kleine straal</a:t>
          </a: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13</xdr:col>
      <xdr:colOff>457200</xdr:colOff>
      <xdr:row>24</xdr:row>
      <xdr:rowOff>129540</xdr:rowOff>
    </xdr:to>
    <xdr:sp macro="" textlink="">
      <xdr:nvSpPr>
        <xdr:cNvPr id="6" name="Rechthoek: afgeschuinde diagonale hoek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3177C7-90C7-4684-B7E1-72DC077252D2}"/>
            </a:ext>
          </a:extLst>
        </xdr:cNvPr>
        <xdr:cNvSpPr/>
      </xdr:nvSpPr>
      <xdr:spPr>
        <a:xfrm>
          <a:off x="4876800" y="2560320"/>
          <a:ext cx="3505200" cy="1775460"/>
        </a:xfrm>
        <a:prstGeom prst="snip2Diag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BE" sz="6000">
              <a:solidFill>
                <a:srgbClr val="FF0000"/>
              </a:solidFill>
              <a:effectLst>
                <a:outerShdw blurRad="50800" dist="50800" dir="600000" algn="ctr" rotWithShape="0">
                  <a:srgbClr val="000000">
                    <a:alpha val="98000"/>
                  </a:srgbClr>
                </a:outerShdw>
              </a:effectLst>
            </a:rPr>
            <a:t>Orleans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CB73-DB49-4CD0-8B40-B456ABF90FC4}">
  <dimension ref="B1:N2"/>
  <sheetViews>
    <sheetView tabSelected="1" workbookViewId="0">
      <selection activeCell="B1" sqref="B1:N2"/>
    </sheetView>
  </sheetViews>
  <sheetFormatPr defaultRowHeight="14.4" x14ac:dyDescent="0.3"/>
  <cols>
    <col min="1" max="16384" width="8.88671875" style="51"/>
  </cols>
  <sheetData>
    <row r="1" spans="2:14" ht="23.4" customHeight="1" x14ac:dyDescent="0.3">
      <c r="B1" s="55" t="s">
        <v>74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2:14" ht="23.4" customHeight="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</sheetData>
  <sheetProtection algorithmName="SHA-512" hashValue="l0QnJJqf0VfSQlXbIpSAz8DBjOJm8deqcmRaUH0oZvdNzOx23OQ0Do1UCpfPIOmuckwZcCQuSvnn49x1a4YnHg==" saltValue="J57frw+igWymnqT9xgoP0w==" spinCount="100000" sheet="1" objects="1" scenarios="1"/>
  <mergeCells count="1">
    <mergeCell ref="B1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2DB2-F8A9-4922-A2DB-FEFC62AB3136}">
  <sheetPr>
    <pageSetUpPr fitToPage="1"/>
  </sheetPr>
  <dimension ref="A1:AT53"/>
  <sheetViews>
    <sheetView showGridLines="0" zoomScale="70" zoomScaleNormal="70" zoomScaleSheetLayoutView="70" workbookViewId="0">
      <selection activeCell="E2" sqref="E2:S2"/>
    </sheetView>
  </sheetViews>
  <sheetFormatPr defaultRowHeight="29.4" customHeight="1" x14ac:dyDescent="0.3"/>
  <cols>
    <col min="1" max="1" width="31.88671875" style="1" customWidth="1"/>
    <col min="2" max="2" width="12" style="1" customWidth="1"/>
    <col min="3" max="3" width="17.88671875" style="1" customWidth="1"/>
    <col min="4" max="4" width="1.5546875" style="1" customWidth="1"/>
    <col min="5" max="5" width="17.88671875" style="1" customWidth="1"/>
    <col min="6" max="6" width="1.5546875" style="1" customWidth="1"/>
    <col min="7" max="7" width="17.88671875" style="1" customWidth="1"/>
    <col min="8" max="8" width="0.88671875" style="1" customWidth="1"/>
    <col min="9" max="9" width="6.88671875" style="1" customWidth="1"/>
    <col min="10" max="10" width="20.6640625" style="14" customWidth="1"/>
    <col min="11" max="13" width="16.5546875" style="14" hidden="1" customWidth="1"/>
    <col min="14" max="14" width="4.21875" style="1" customWidth="1"/>
    <col min="15" max="15" width="12.77734375" style="5" customWidth="1"/>
    <col min="16" max="19" width="15.44140625" style="1" customWidth="1"/>
    <col min="20" max="20" width="8.88671875" style="1" hidden="1" customWidth="1"/>
    <col min="21" max="23" width="10.5546875" style="1" hidden="1" customWidth="1"/>
    <col min="24" max="24" width="8.88671875" style="1" hidden="1" customWidth="1"/>
    <col min="25" max="25" width="13.21875" style="1" hidden="1" customWidth="1"/>
    <col min="26" max="26" width="10.44140625" style="1" hidden="1" customWidth="1"/>
    <col min="27" max="27" width="11.77734375" style="1" hidden="1" customWidth="1"/>
    <col min="28" max="29" width="8.88671875" style="1" hidden="1" customWidth="1"/>
    <col min="30" max="30" width="10.21875" style="1" hidden="1" customWidth="1"/>
    <col min="31" max="45" width="8.88671875" style="1" hidden="1" customWidth="1"/>
    <col min="46" max="46" width="9" style="1" hidden="1" customWidth="1"/>
    <col min="47" max="66" width="8.88671875" style="1" customWidth="1"/>
    <col min="67" max="16384" width="8.88671875" style="1"/>
  </cols>
  <sheetData>
    <row r="1" spans="1:42" ht="46.2" x14ac:dyDescent="0.3">
      <c r="A1" s="64" t="s">
        <v>73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Z1" s="1">
        <v>1</v>
      </c>
      <c r="AA1" s="1" t="s">
        <v>0</v>
      </c>
      <c r="AB1" s="1">
        <v>1</v>
      </c>
      <c r="AD1" s="1" t="e">
        <f>VLOOKUP(E3,Z:AA,2,FALSE)</f>
        <v>#N/A</v>
      </c>
    </row>
    <row r="2" spans="1:42" ht="31.2" customHeight="1" x14ac:dyDescent="0.85">
      <c r="A2" s="67" t="s">
        <v>1</v>
      </c>
      <c r="B2" s="68"/>
      <c r="C2" s="68"/>
      <c r="D2" s="5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Z2" s="1">
        <v>2</v>
      </c>
      <c r="AA2" s="1" t="s">
        <v>2</v>
      </c>
      <c r="AB2" s="1">
        <v>1.5</v>
      </c>
      <c r="AD2" s="1" t="e">
        <f>VLOOKUP(E3,Z:AB,3,FALSE)</f>
        <v>#N/A</v>
      </c>
    </row>
    <row r="3" spans="1:42" ht="31.2" hidden="1" customHeight="1" x14ac:dyDescent="0.3">
      <c r="A3" s="69" t="s">
        <v>3</v>
      </c>
      <c r="B3" s="69"/>
      <c r="C3" s="69"/>
      <c r="D3" s="2"/>
      <c r="E3" s="70" t="str">
        <f>IF(E2="","",1)</f>
        <v/>
      </c>
      <c r="F3" s="71"/>
      <c r="G3" s="71"/>
      <c r="H3" s="71"/>
      <c r="I3" s="71"/>
      <c r="J3" s="71"/>
      <c r="K3" s="71"/>
      <c r="L3" s="71"/>
      <c r="M3" s="71"/>
      <c r="N3" s="71"/>
      <c r="O3" s="3"/>
      <c r="AB3" s="2"/>
      <c r="AD3" s="1">
        <f>IF(SUM(J5:J7)&gt;0,1,0)</f>
        <v>0</v>
      </c>
    </row>
    <row r="4" spans="1:42" ht="9.6" customHeight="1" x14ac:dyDescent="0.3"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AB4" s="2"/>
    </row>
    <row r="5" spans="1:42" ht="35.4" customHeight="1" x14ac:dyDescent="0.35">
      <c r="A5" s="63" t="s">
        <v>99</v>
      </c>
      <c r="B5" s="63"/>
      <c r="C5" s="63"/>
      <c r="D5" s="63"/>
      <c r="E5" s="63"/>
      <c r="F5" s="63"/>
      <c r="G5" s="63"/>
      <c r="H5" s="63"/>
      <c r="I5" s="6"/>
      <c r="J5" s="7"/>
      <c r="K5" s="8"/>
      <c r="L5" s="8"/>
      <c r="M5" s="8"/>
      <c r="Z5" s="1" t="s">
        <v>4</v>
      </c>
      <c r="AA5" s="9" t="s">
        <v>5</v>
      </c>
      <c r="AB5" s="2"/>
    </row>
    <row r="6" spans="1:42" ht="35.4" customHeight="1" x14ac:dyDescent="0.35">
      <c r="A6" s="63" t="s">
        <v>6</v>
      </c>
      <c r="B6" s="63"/>
      <c r="C6" s="63"/>
      <c r="D6" s="63"/>
      <c r="E6" s="63"/>
      <c r="F6" s="63"/>
      <c r="G6" s="63"/>
      <c r="H6" s="63"/>
      <c r="I6" s="6"/>
      <c r="J6" s="7"/>
      <c r="K6" s="8"/>
      <c r="L6" s="8"/>
      <c r="M6" s="8"/>
      <c r="V6" s="10"/>
      <c r="X6" s="11"/>
      <c r="AB6" s="2"/>
      <c r="AC6" s="1" t="s">
        <v>7</v>
      </c>
      <c r="AD6" s="10" t="e">
        <f>SUM(J8-AD7)</f>
        <v>#N/A</v>
      </c>
    </row>
    <row r="7" spans="1:42" ht="35.4" customHeight="1" x14ac:dyDescent="0.35">
      <c r="A7" s="63" t="s">
        <v>8</v>
      </c>
      <c r="B7" s="63"/>
      <c r="C7" s="63"/>
      <c r="D7" s="63"/>
      <c r="E7" s="63"/>
      <c r="F7" s="63"/>
      <c r="G7" s="63"/>
      <c r="H7" s="63"/>
      <c r="I7" s="6"/>
      <c r="J7" s="7"/>
      <c r="K7" s="8"/>
      <c r="L7" s="8"/>
      <c r="M7" s="8"/>
      <c r="V7" s="10"/>
      <c r="AB7" s="2"/>
      <c r="AC7" s="1" t="s">
        <v>9</v>
      </c>
      <c r="AD7" s="10" t="e">
        <f>SUM(J5:J7)*AD2+AD3</f>
        <v>#N/A</v>
      </c>
    </row>
    <row r="8" spans="1:42" ht="31.2" customHeight="1" x14ac:dyDescent="0.35">
      <c r="A8" s="63" t="s">
        <v>10</v>
      </c>
      <c r="B8" s="63"/>
      <c r="C8" s="63"/>
      <c r="D8" s="63"/>
      <c r="E8" s="63"/>
      <c r="F8" s="63"/>
      <c r="G8" s="63"/>
      <c r="H8" s="63"/>
      <c r="I8" s="12"/>
      <c r="J8" s="13">
        <f>IFERROR(SUM('Noyon-Prijs'!M:O),"")</f>
        <v>0</v>
      </c>
      <c r="V8" s="10"/>
      <c r="X8" s="15"/>
      <c r="Y8" s="15"/>
      <c r="Z8" s="15"/>
      <c r="AB8" s="2"/>
      <c r="AK8" s="62" t="s">
        <v>0</v>
      </c>
      <c r="AL8" s="62"/>
      <c r="AM8" s="62"/>
      <c r="AN8" s="62" t="s">
        <v>2</v>
      </c>
      <c r="AO8" s="62"/>
      <c r="AP8" s="62"/>
    </row>
    <row r="9" spans="1:42" ht="31.2" customHeight="1" x14ac:dyDescent="0.3">
      <c r="G9" s="16"/>
      <c r="H9" s="16"/>
      <c r="I9" s="16"/>
      <c r="V9" s="10"/>
      <c r="AB9" s="2"/>
      <c r="AE9" s="62" t="s">
        <v>11</v>
      </c>
      <c r="AF9" s="62"/>
      <c r="AH9" s="1" t="s">
        <v>12</v>
      </c>
      <c r="AI9" s="1" t="s">
        <v>13</v>
      </c>
      <c r="AJ9" s="1" t="s">
        <v>14</v>
      </c>
      <c r="AK9" s="1" t="s">
        <v>12</v>
      </c>
      <c r="AL9" s="1" t="s">
        <v>13</v>
      </c>
      <c r="AM9" s="1" t="s">
        <v>14</v>
      </c>
      <c r="AN9" s="1" t="s">
        <v>12</v>
      </c>
      <c r="AO9" s="1" t="s">
        <v>13</v>
      </c>
      <c r="AP9" s="1" t="s">
        <v>14</v>
      </c>
    </row>
    <row r="10" spans="1:42" ht="35.4" customHeight="1" x14ac:dyDescent="0.3">
      <c r="C10" s="17" t="s">
        <v>15</v>
      </c>
      <c r="D10" s="17"/>
      <c r="E10" s="17" t="s">
        <v>16</v>
      </c>
      <c r="F10" s="17"/>
      <c r="G10" s="17" t="s">
        <v>17</v>
      </c>
      <c r="H10" s="17"/>
      <c r="I10" s="17"/>
      <c r="J10" s="18" t="s">
        <v>18</v>
      </c>
      <c r="K10" s="17" t="s">
        <v>15</v>
      </c>
      <c r="L10" s="17" t="s">
        <v>16</v>
      </c>
      <c r="M10" s="17" t="s">
        <v>17</v>
      </c>
      <c r="O10" s="56" t="s">
        <v>19</v>
      </c>
      <c r="P10" s="57"/>
      <c r="Q10" s="57"/>
      <c r="R10" s="57"/>
      <c r="S10" s="58"/>
      <c r="V10" s="10"/>
      <c r="Y10" s="56" t="s">
        <v>15</v>
      </c>
      <c r="Z10" s="57"/>
      <c r="AA10" s="57"/>
      <c r="AB10" s="57"/>
      <c r="AC10" s="58"/>
      <c r="AE10" s="1" t="s">
        <v>0</v>
      </c>
      <c r="AF10" s="1" t="s">
        <v>2</v>
      </c>
      <c r="AG10" s="1">
        <v>1</v>
      </c>
      <c r="AH10" s="19" t="str">
        <f t="shared" ref="AH10:AH22" si="0">IF(E$3=1,AK10,AN10)</f>
        <v>Ja</v>
      </c>
      <c r="AI10" s="19" t="str">
        <f t="shared" ref="AI10:AI22" si="1">IF(E$3=1,AL10,AO10)</f>
        <v>Ja</v>
      </c>
      <c r="AJ10" s="19" t="str">
        <f t="shared" ref="AJ10:AJ22" si="2">IF(E$3=1,AM10,AP10)</f>
        <v>Ja</v>
      </c>
      <c r="AK10" s="20" t="str">
        <f>'Noyon-Prijs'!I3</f>
        <v>Ja</v>
      </c>
      <c r="AL10" s="20" t="str">
        <f>'Noyon-Prijs'!J3</f>
        <v>Ja</v>
      </c>
      <c r="AM10" s="20" t="str">
        <f>'Noyon-Prijs'!K3</f>
        <v>Ja</v>
      </c>
      <c r="AN10" s="20" t="s">
        <v>13</v>
      </c>
      <c r="AO10" s="20" t="s">
        <v>13</v>
      </c>
      <c r="AP10" s="20" t="s">
        <v>13</v>
      </c>
    </row>
    <row r="11" spans="1:42" ht="35.4" customHeight="1" x14ac:dyDescent="0.3">
      <c r="A11" s="59" t="s">
        <v>20</v>
      </c>
      <c r="B11" s="22">
        <v>0</v>
      </c>
      <c r="C11" s="23">
        <f>SUM(J5:J6)-SUM(C12:C24)</f>
        <v>0</v>
      </c>
      <c r="D11" s="24"/>
      <c r="E11" s="25">
        <f>SUM(J6)-SUM(E12:E24)</f>
        <v>0</v>
      </c>
      <c r="F11" s="24"/>
      <c r="G11" s="25">
        <f>SUM(J7)-SUM(G12:G24)</f>
        <v>0</v>
      </c>
      <c r="H11" s="4"/>
      <c r="I11" s="4">
        <v>0</v>
      </c>
      <c r="J11" s="26">
        <v>0</v>
      </c>
      <c r="K11" s="27"/>
      <c r="L11" s="27"/>
      <c r="M11" s="27"/>
      <c r="O11" s="28"/>
      <c r="P11" s="29" t="s">
        <v>21</v>
      </c>
      <c r="Q11" s="29" t="s">
        <v>22</v>
      </c>
      <c r="R11" s="29" t="s">
        <v>23</v>
      </c>
      <c r="S11" s="30" t="s">
        <v>24</v>
      </c>
      <c r="V11" s="10"/>
      <c r="X11" s="11"/>
      <c r="Y11" s="31"/>
      <c r="Z11" s="1" t="s">
        <v>21</v>
      </c>
      <c r="AA11" s="1" t="s">
        <v>22</v>
      </c>
      <c r="AB11" s="1" t="s">
        <v>23</v>
      </c>
      <c r="AC11" s="32" t="s">
        <v>24</v>
      </c>
      <c r="AG11" s="1">
        <v>2</v>
      </c>
      <c r="AH11" s="19" t="str">
        <f t="shared" si="0"/>
        <v>Ja</v>
      </c>
      <c r="AI11" s="19" t="str">
        <f t="shared" si="1"/>
        <v>Ja</v>
      </c>
      <c r="AJ11" s="19" t="str">
        <f t="shared" si="2"/>
        <v>ja</v>
      </c>
      <c r="AK11" s="20" t="str">
        <f>'Noyon-Prijs'!I4</f>
        <v>Ja</v>
      </c>
      <c r="AL11" s="20" t="str">
        <f>'Noyon-Prijs'!J4</f>
        <v>Ja</v>
      </c>
      <c r="AM11" s="20" t="str">
        <f>'Noyon-Prijs'!K4</f>
        <v>Ja</v>
      </c>
      <c r="AN11" s="20" t="s">
        <v>13</v>
      </c>
      <c r="AO11" s="20" t="s">
        <v>13</v>
      </c>
      <c r="AP11" s="20" t="s">
        <v>25</v>
      </c>
    </row>
    <row r="12" spans="1:42" ht="35.4" customHeight="1" x14ac:dyDescent="0.3">
      <c r="A12" s="59"/>
      <c r="B12" s="22">
        <v>1</v>
      </c>
      <c r="C12" s="33"/>
      <c r="D12" s="24"/>
      <c r="E12" s="33"/>
      <c r="F12" s="24"/>
      <c r="G12" s="33"/>
      <c r="H12" s="4"/>
      <c r="I12" s="4" t="s">
        <v>26</v>
      </c>
      <c r="J12" s="26">
        <v>1.25</v>
      </c>
      <c r="K12" s="27">
        <f t="shared" ref="K12:M24" si="3">$J12</f>
        <v>1.25</v>
      </c>
      <c r="L12" s="27">
        <f t="shared" si="3"/>
        <v>1.25</v>
      </c>
      <c r="M12" s="27">
        <f t="shared" si="3"/>
        <v>1.25</v>
      </c>
      <c r="O12" s="34" t="s">
        <v>27</v>
      </c>
      <c r="P12" s="35"/>
      <c r="Q12" s="35">
        <f>P12</f>
        <v>0</v>
      </c>
      <c r="R12" s="35">
        <f>P12</f>
        <v>0</v>
      </c>
      <c r="S12" s="35">
        <f>P12</f>
        <v>0</v>
      </c>
      <c r="T12" s="1">
        <v>0.3</v>
      </c>
      <c r="V12" s="10">
        <f t="shared" ref="V12:V24" si="4">SUM(C12*K12)+(E12*L12)+(G12*M12)</f>
        <v>0</v>
      </c>
      <c r="W12" s="36">
        <f t="shared" ref="W12:W18" si="5">SUM(P12:S12)*T12</f>
        <v>0</v>
      </c>
      <c r="Y12" s="37" t="str">
        <f t="shared" ref="Y12:Y18" si="6">IF(E$3=1,AE12,AF12)</f>
        <v>Ja</v>
      </c>
      <c r="Z12" s="1" t="str">
        <f>Y12</f>
        <v>Ja</v>
      </c>
      <c r="AA12" s="1" t="str">
        <f>Z12</f>
        <v>Ja</v>
      </c>
      <c r="AB12" s="1" t="str">
        <f t="shared" ref="AB12:AC12" si="7">AA12</f>
        <v>Ja</v>
      </c>
      <c r="AC12" s="1" t="str">
        <f t="shared" si="7"/>
        <v>Ja</v>
      </c>
      <c r="AE12" s="38" t="str">
        <f>'Noyon-Prijs'!I32</f>
        <v>Ja</v>
      </c>
      <c r="AF12" s="38" t="s">
        <v>13</v>
      </c>
      <c r="AG12" s="1">
        <v>3</v>
      </c>
      <c r="AH12" s="19" t="str">
        <f t="shared" si="0"/>
        <v>Ja</v>
      </c>
      <c r="AI12" s="19" t="str">
        <f t="shared" si="1"/>
        <v>Ja</v>
      </c>
      <c r="AJ12" s="19" t="str">
        <f t="shared" si="2"/>
        <v>ja</v>
      </c>
      <c r="AK12" s="20" t="str">
        <f>'Noyon-Prijs'!I5</f>
        <v>Ja</v>
      </c>
      <c r="AL12" s="20" t="str">
        <f>'Noyon-Prijs'!J5</f>
        <v>Ja</v>
      </c>
      <c r="AM12" s="20" t="str">
        <f>'Noyon-Prijs'!K5</f>
        <v>Ja</v>
      </c>
      <c r="AN12" s="20" t="s">
        <v>13</v>
      </c>
      <c r="AO12" s="20" t="s">
        <v>13</v>
      </c>
      <c r="AP12" s="20" t="s">
        <v>25</v>
      </c>
    </row>
    <row r="13" spans="1:42" ht="35.4" customHeight="1" x14ac:dyDescent="0.3">
      <c r="A13" s="59"/>
      <c r="B13" s="22">
        <v>2</v>
      </c>
      <c r="C13" s="33"/>
      <c r="D13" s="24"/>
      <c r="E13" s="33"/>
      <c r="F13" s="24"/>
      <c r="G13" s="33"/>
      <c r="H13" s="4"/>
      <c r="I13" s="4" t="s">
        <v>28</v>
      </c>
      <c r="J13" s="26">
        <v>2.5</v>
      </c>
      <c r="K13" s="27">
        <f t="shared" si="3"/>
        <v>2.5</v>
      </c>
      <c r="L13" s="27">
        <f t="shared" si="3"/>
        <v>2.5</v>
      </c>
      <c r="M13" s="27">
        <f t="shared" si="3"/>
        <v>2.5</v>
      </c>
      <c r="O13" s="34" t="s">
        <v>29</v>
      </c>
      <c r="P13" s="35"/>
      <c r="Q13" s="35">
        <f t="shared" ref="Q13:Q18" si="8">P13</f>
        <v>0</v>
      </c>
      <c r="R13" s="35">
        <f t="shared" ref="R13:R18" si="9">P13</f>
        <v>0</v>
      </c>
      <c r="S13" s="35">
        <f t="shared" ref="S13:S18" si="10">P13</f>
        <v>0</v>
      </c>
      <c r="T13" s="1">
        <v>0.9</v>
      </c>
      <c r="V13" s="10">
        <f t="shared" si="4"/>
        <v>0</v>
      </c>
      <c r="W13" s="36">
        <f t="shared" si="5"/>
        <v>0</v>
      </c>
      <c r="Y13" s="37" t="str">
        <f t="shared" si="6"/>
        <v>Ja</v>
      </c>
      <c r="Z13" s="1" t="str">
        <f t="shared" ref="Z13:AC18" si="11">Y13</f>
        <v>Ja</v>
      </c>
      <c r="AA13" s="1" t="str">
        <f t="shared" si="11"/>
        <v>Ja</v>
      </c>
      <c r="AB13" s="1" t="str">
        <f t="shared" si="11"/>
        <v>Ja</v>
      </c>
      <c r="AC13" s="1" t="str">
        <f t="shared" si="11"/>
        <v>Ja</v>
      </c>
      <c r="AE13" s="38" t="str">
        <f>'Noyon-Prijs'!I33</f>
        <v>Ja</v>
      </c>
      <c r="AF13" s="38" t="s">
        <v>13</v>
      </c>
      <c r="AG13" s="1">
        <v>4</v>
      </c>
      <c r="AH13" s="19" t="str">
        <f t="shared" si="0"/>
        <v>Ja</v>
      </c>
      <c r="AI13" s="19" t="str">
        <f t="shared" si="1"/>
        <v>Ja</v>
      </c>
      <c r="AJ13" s="19" t="str">
        <f t="shared" si="2"/>
        <v>ja</v>
      </c>
      <c r="AK13" s="20" t="str">
        <f>'Noyon-Prijs'!I6</f>
        <v>Ja</v>
      </c>
      <c r="AL13" s="20" t="str">
        <f>'Noyon-Prijs'!J6</f>
        <v>Ja</v>
      </c>
      <c r="AM13" s="20" t="str">
        <f>'Noyon-Prijs'!K6</f>
        <v>Ja</v>
      </c>
      <c r="AN13" s="20" t="s">
        <v>13</v>
      </c>
      <c r="AO13" s="20" t="s">
        <v>13</v>
      </c>
      <c r="AP13" s="20" t="s">
        <v>25</v>
      </c>
    </row>
    <row r="14" spans="1:42" ht="35.4" customHeight="1" x14ac:dyDescent="0.3">
      <c r="A14" s="59"/>
      <c r="B14" s="22">
        <v>3</v>
      </c>
      <c r="C14" s="33"/>
      <c r="D14" s="24"/>
      <c r="E14" s="33"/>
      <c r="F14" s="24"/>
      <c r="G14" s="33"/>
      <c r="H14" s="4"/>
      <c r="I14" s="4" t="s">
        <v>30</v>
      </c>
      <c r="J14" s="26">
        <v>3.75</v>
      </c>
      <c r="K14" s="27">
        <f t="shared" si="3"/>
        <v>3.75</v>
      </c>
      <c r="L14" s="27">
        <f t="shared" si="3"/>
        <v>3.75</v>
      </c>
      <c r="M14" s="27">
        <f t="shared" si="3"/>
        <v>3.75</v>
      </c>
      <c r="O14" s="34" t="s">
        <v>31</v>
      </c>
      <c r="P14" s="35"/>
      <c r="Q14" s="35">
        <f t="shared" si="8"/>
        <v>0</v>
      </c>
      <c r="R14" s="35">
        <f t="shared" si="9"/>
        <v>0</v>
      </c>
      <c r="S14" s="35">
        <f t="shared" si="10"/>
        <v>0</v>
      </c>
      <c r="T14" s="1">
        <v>1.8</v>
      </c>
      <c r="V14" s="10">
        <f t="shared" si="4"/>
        <v>0</v>
      </c>
      <c r="W14" s="36">
        <f t="shared" si="5"/>
        <v>0</v>
      </c>
      <c r="Y14" s="37" t="str">
        <f t="shared" si="6"/>
        <v>Ja</v>
      </c>
      <c r="Z14" s="1" t="str">
        <f t="shared" si="11"/>
        <v>Ja</v>
      </c>
      <c r="AA14" s="1" t="str">
        <f t="shared" si="11"/>
        <v>Ja</v>
      </c>
      <c r="AB14" s="1" t="str">
        <f t="shared" si="11"/>
        <v>Ja</v>
      </c>
      <c r="AC14" s="1" t="str">
        <f t="shared" si="11"/>
        <v>Ja</v>
      </c>
      <c r="AE14" s="38" t="str">
        <f>'Noyon-Prijs'!I34</f>
        <v>Ja</v>
      </c>
      <c r="AF14" s="38" t="s">
        <v>13</v>
      </c>
      <c r="AG14" s="1">
        <v>5</v>
      </c>
      <c r="AH14" s="19" t="str">
        <f t="shared" si="0"/>
        <v>Ja</v>
      </c>
      <c r="AI14" s="19" t="str">
        <f t="shared" si="1"/>
        <v>Ja</v>
      </c>
      <c r="AJ14" s="19" t="str">
        <f t="shared" si="2"/>
        <v>ja</v>
      </c>
      <c r="AK14" s="20" t="str">
        <f>'Noyon-Prijs'!I7</f>
        <v>Ja</v>
      </c>
      <c r="AL14" s="20" t="str">
        <f>'Noyon-Prijs'!J7</f>
        <v>Ja</v>
      </c>
      <c r="AM14" s="20" t="str">
        <f>'Noyon-Prijs'!K7</f>
        <v>Ja</v>
      </c>
      <c r="AN14" s="20" t="s">
        <v>13</v>
      </c>
      <c r="AO14" s="20" t="s">
        <v>13</v>
      </c>
      <c r="AP14" s="20" t="s">
        <v>25</v>
      </c>
    </row>
    <row r="15" spans="1:42" ht="35.4" customHeight="1" x14ac:dyDescent="0.3">
      <c r="A15" s="59"/>
      <c r="B15" s="22">
        <v>4</v>
      </c>
      <c r="C15" s="33"/>
      <c r="D15" s="24"/>
      <c r="E15" s="33"/>
      <c r="F15" s="24"/>
      <c r="G15" s="33"/>
      <c r="H15" s="4"/>
      <c r="I15" s="4" t="s">
        <v>32</v>
      </c>
      <c r="J15" s="26">
        <v>5</v>
      </c>
      <c r="K15" s="27">
        <f t="shared" si="3"/>
        <v>5</v>
      </c>
      <c r="L15" s="27">
        <f t="shared" si="3"/>
        <v>5</v>
      </c>
      <c r="M15" s="27">
        <f t="shared" si="3"/>
        <v>5</v>
      </c>
      <c r="O15" s="34" t="s">
        <v>33</v>
      </c>
      <c r="P15" s="35"/>
      <c r="Q15" s="35">
        <f t="shared" si="8"/>
        <v>0</v>
      </c>
      <c r="R15" s="35">
        <f t="shared" si="9"/>
        <v>0</v>
      </c>
      <c r="S15" s="35">
        <f t="shared" si="10"/>
        <v>0</v>
      </c>
      <c r="T15" s="1">
        <v>3</v>
      </c>
      <c r="V15" s="10">
        <f t="shared" si="4"/>
        <v>0</v>
      </c>
      <c r="W15" s="36">
        <f t="shared" si="5"/>
        <v>0</v>
      </c>
      <c r="Y15" s="37" t="str">
        <f t="shared" si="6"/>
        <v>Nee</v>
      </c>
      <c r="Z15" s="1" t="str">
        <f t="shared" si="11"/>
        <v>Nee</v>
      </c>
      <c r="AA15" s="1" t="str">
        <f t="shared" si="11"/>
        <v>Nee</v>
      </c>
      <c r="AB15" s="1" t="str">
        <f t="shared" si="11"/>
        <v>Nee</v>
      </c>
      <c r="AC15" s="1" t="str">
        <f t="shared" si="11"/>
        <v>Nee</v>
      </c>
      <c r="AE15" s="38" t="str">
        <f>'Noyon-Prijs'!I35</f>
        <v>Ja</v>
      </c>
      <c r="AF15" s="38" t="s">
        <v>4</v>
      </c>
      <c r="AG15" s="1">
        <v>6</v>
      </c>
      <c r="AH15" s="19" t="str">
        <f t="shared" si="0"/>
        <v>Ja</v>
      </c>
      <c r="AI15" s="19" t="str">
        <f t="shared" si="1"/>
        <v>Ja</v>
      </c>
      <c r="AJ15" s="19" t="str">
        <f t="shared" si="2"/>
        <v>ja</v>
      </c>
      <c r="AK15" s="20" t="str">
        <f>'Noyon-Prijs'!I8</f>
        <v>Ja</v>
      </c>
      <c r="AL15" s="20" t="str">
        <f>'Noyon-Prijs'!J8</f>
        <v>Ja</v>
      </c>
      <c r="AM15" s="20" t="str">
        <f>'Noyon-Prijs'!K8</f>
        <v>Ja</v>
      </c>
      <c r="AN15" s="20" t="s">
        <v>13</v>
      </c>
      <c r="AO15" s="20" t="s">
        <v>13</v>
      </c>
      <c r="AP15" s="20" t="s">
        <v>25</v>
      </c>
    </row>
    <row r="16" spans="1:42" ht="35.4" customHeight="1" x14ac:dyDescent="0.3">
      <c r="A16" s="59"/>
      <c r="B16" s="22">
        <v>5</v>
      </c>
      <c r="C16" s="33"/>
      <c r="D16" s="24"/>
      <c r="E16" s="33"/>
      <c r="F16" s="24"/>
      <c r="G16" s="33"/>
      <c r="H16" s="4"/>
      <c r="I16" s="4" t="s">
        <v>35</v>
      </c>
      <c r="J16" s="26">
        <v>7.5</v>
      </c>
      <c r="K16" s="27">
        <f t="shared" si="3"/>
        <v>7.5</v>
      </c>
      <c r="L16" s="27">
        <f t="shared" si="3"/>
        <v>7.5</v>
      </c>
      <c r="M16" s="27">
        <f t="shared" si="3"/>
        <v>7.5</v>
      </c>
      <c r="O16" s="34" t="s">
        <v>36</v>
      </c>
      <c r="P16" s="35"/>
      <c r="Q16" s="35">
        <f t="shared" si="8"/>
        <v>0</v>
      </c>
      <c r="R16" s="35">
        <f t="shared" si="9"/>
        <v>0</v>
      </c>
      <c r="S16" s="35">
        <f t="shared" si="10"/>
        <v>0</v>
      </c>
      <c r="T16" s="1">
        <v>4.5</v>
      </c>
      <c r="V16" s="10">
        <f t="shared" si="4"/>
        <v>0</v>
      </c>
      <c r="W16" s="36">
        <f t="shared" si="5"/>
        <v>0</v>
      </c>
      <c r="Y16" s="37" t="str">
        <f t="shared" si="6"/>
        <v>Nee</v>
      </c>
      <c r="Z16" s="1" t="str">
        <f t="shared" si="11"/>
        <v>Nee</v>
      </c>
      <c r="AA16" s="1" t="str">
        <f t="shared" si="11"/>
        <v>Nee</v>
      </c>
      <c r="AB16" s="1" t="str">
        <f t="shared" si="11"/>
        <v>Nee</v>
      </c>
      <c r="AC16" s="1" t="str">
        <f t="shared" si="11"/>
        <v>Nee</v>
      </c>
      <c r="AE16" s="38" t="str">
        <f>'Noyon-Prijs'!I36</f>
        <v>Ja</v>
      </c>
      <c r="AF16" s="38" t="s">
        <v>4</v>
      </c>
      <c r="AG16" s="1">
        <v>7</v>
      </c>
      <c r="AH16" s="19" t="str">
        <f t="shared" si="0"/>
        <v>Ja</v>
      </c>
      <c r="AI16" s="19" t="str">
        <f t="shared" si="1"/>
        <v>Ja</v>
      </c>
      <c r="AJ16" s="19" t="str">
        <f t="shared" si="2"/>
        <v>ja</v>
      </c>
      <c r="AK16" s="20" t="str">
        <f>'Noyon-Prijs'!I9</f>
        <v>Ja</v>
      </c>
      <c r="AL16" s="20" t="str">
        <f>'Noyon-Prijs'!J9</f>
        <v>Ja</v>
      </c>
      <c r="AM16" s="20" t="str">
        <f>'Noyon-Prijs'!K9</f>
        <v>Ja</v>
      </c>
      <c r="AN16" s="20" t="s">
        <v>13</v>
      </c>
      <c r="AO16" s="20" t="s">
        <v>13</v>
      </c>
      <c r="AP16" s="20" t="s">
        <v>25</v>
      </c>
    </row>
    <row r="17" spans="1:42" ht="35.4" customHeight="1" x14ac:dyDescent="0.3">
      <c r="A17" s="59"/>
      <c r="B17" s="22">
        <v>6</v>
      </c>
      <c r="C17" s="33"/>
      <c r="D17" s="24"/>
      <c r="E17" s="33"/>
      <c r="F17" s="24"/>
      <c r="G17" s="33"/>
      <c r="H17" s="4"/>
      <c r="I17" s="4" t="s">
        <v>37</v>
      </c>
      <c r="J17" s="26">
        <v>12.5</v>
      </c>
      <c r="K17" s="27">
        <f t="shared" si="3"/>
        <v>12.5</v>
      </c>
      <c r="L17" s="27">
        <f t="shared" si="3"/>
        <v>12.5</v>
      </c>
      <c r="M17" s="27">
        <f t="shared" si="3"/>
        <v>12.5</v>
      </c>
      <c r="O17" s="34" t="s">
        <v>38</v>
      </c>
      <c r="P17" s="35"/>
      <c r="Q17" s="35">
        <f t="shared" si="8"/>
        <v>0</v>
      </c>
      <c r="R17" s="35">
        <f t="shared" si="9"/>
        <v>0</v>
      </c>
      <c r="S17" s="35">
        <f t="shared" si="10"/>
        <v>0</v>
      </c>
      <c r="T17" s="1">
        <v>7</v>
      </c>
      <c r="V17" s="10">
        <f t="shared" si="4"/>
        <v>0</v>
      </c>
      <c r="W17" s="36">
        <f t="shared" si="5"/>
        <v>0</v>
      </c>
      <c r="Y17" s="37" t="str">
        <f t="shared" si="6"/>
        <v>Nee</v>
      </c>
      <c r="Z17" s="1" t="str">
        <f t="shared" si="11"/>
        <v>Nee</v>
      </c>
      <c r="AA17" s="1" t="str">
        <f t="shared" si="11"/>
        <v>Nee</v>
      </c>
      <c r="AB17" s="1" t="str">
        <f t="shared" si="11"/>
        <v>Nee</v>
      </c>
      <c r="AC17" s="1" t="str">
        <f t="shared" si="11"/>
        <v>Nee</v>
      </c>
      <c r="AE17" s="38" t="str">
        <f>'Noyon-Prijs'!I37</f>
        <v>Ja</v>
      </c>
      <c r="AF17" s="38" t="s">
        <v>4</v>
      </c>
      <c r="AG17" s="1">
        <v>8</v>
      </c>
      <c r="AH17" s="19" t="str">
        <f t="shared" si="0"/>
        <v>Nee</v>
      </c>
      <c r="AI17" s="19" t="str">
        <f t="shared" si="1"/>
        <v>Nee</v>
      </c>
      <c r="AJ17" s="19" t="str">
        <f t="shared" si="2"/>
        <v>Nee</v>
      </c>
      <c r="AK17" s="20" t="str">
        <f>'Noyon-Prijs'!I10</f>
        <v>Ja</v>
      </c>
      <c r="AL17" s="20" t="str">
        <f>'Noyon-Prijs'!J10</f>
        <v>Ja</v>
      </c>
      <c r="AM17" s="20" t="str">
        <f>'Noyon-Prijs'!K10</f>
        <v>Ja</v>
      </c>
      <c r="AN17" s="20" t="s">
        <v>4</v>
      </c>
      <c r="AO17" s="20" t="s">
        <v>4</v>
      </c>
      <c r="AP17" s="20" t="s">
        <v>4</v>
      </c>
    </row>
    <row r="18" spans="1:42" ht="35.4" customHeight="1" x14ac:dyDescent="0.3">
      <c r="A18" s="59"/>
      <c r="B18" s="22">
        <v>7</v>
      </c>
      <c r="C18" s="33"/>
      <c r="D18" s="24"/>
      <c r="E18" s="33"/>
      <c r="F18" s="24"/>
      <c r="G18" s="33"/>
      <c r="H18" s="4"/>
      <c r="I18" s="4" t="s">
        <v>39</v>
      </c>
      <c r="J18" s="26">
        <v>20</v>
      </c>
      <c r="K18" s="27">
        <f t="shared" si="3"/>
        <v>20</v>
      </c>
      <c r="L18" s="27">
        <f t="shared" si="3"/>
        <v>20</v>
      </c>
      <c r="M18" s="27">
        <f t="shared" si="3"/>
        <v>20</v>
      </c>
      <c r="O18" s="34" t="s">
        <v>40</v>
      </c>
      <c r="P18" s="35" t="s">
        <v>34</v>
      </c>
      <c r="Q18" s="35" t="str">
        <f t="shared" si="8"/>
        <v xml:space="preserve"> </v>
      </c>
      <c r="R18" s="35" t="str">
        <f t="shared" si="9"/>
        <v xml:space="preserve"> </v>
      </c>
      <c r="S18" s="35" t="str">
        <f t="shared" si="10"/>
        <v xml:space="preserve"> </v>
      </c>
      <c r="T18" s="1">
        <v>12</v>
      </c>
      <c r="V18" s="10">
        <f t="shared" si="4"/>
        <v>0</v>
      </c>
      <c r="W18" s="36">
        <f t="shared" si="5"/>
        <v>0</v>
      </c>
      <c r="Y18" s="37" t="str">
        <f t="shared" si="6"/>
        <v>Nee</v>
      </c>
      <c r="Z18" s="1" t="str">
        <f t="shared" si="11"/>
        <v>Nee</v>
      </c>
      <c r="AA18" s="1" t="str">
        <f t="shared" si="11"/>
        <v>Nee</v>
      </c>
      <c r="AB18" s="1" t="str">
        <f t="shared" si="11"/>
        <v>Nee</v>
      </c>
      <c r="AC18" s="1" t="str">
        <f t="shared" si="11"/>
        <v>Nee</v>
      </c>
      <c r="AE18" s="38" t="str">
        <f>'Noyon-Prijs'!I38</f>
        <v>Ja</v>
      </c>
      <c r="AF18" s="38" t="s">
        <v>4</v>
      </c>
      <c r="AG18" s="1">
        <v>9</v>
      </c>
      <c r="AH18" s="19" t="str">
        <f t="shared" si="0"/>
        <v>Nee</v>
      </c>
      <c r="AI18" s="19" t="str">
        <f t="shared" si="1"/>
        <v>Nee</v>
      </c>
      <c r="AJ18" s="19" t="str">
        <f t="shared" si="2"/>
        <v>Nee</v>
      </c>
      <c r="AK18" s="20" t="str">
        <f>'Noyon-Prijs'!I11</f>
        <v>Ja</v>
      </c>
      <c r="AL18" s="20" t="str">
        <f>'Noyon-Prijs'!J11</f>
        <v>Ja</v>
      </c>
      <c r="AM18" s="20" t="str">
        <f>'Noyon-Prijs'!K11</f>
        <v>Ja</v>
      </c>
      <c r="AN18" s="20" t="s">
        <v>4</v>
      </c>
      <c r="AO18" s="20" t="s">
        <v>4</v>
      </c>
      <c r="AP18" s="20" t="s">
        <v>4</v>
      </c>
    </row>
    <row r="19" spans="1:42" s="39" customFormat="1" ht="35.4" customHeight="1" x14ac:dyDescent="0.3">
      <c r="A19" s="59"/>
      <c r="B19" s="22">
        <v>8</v>
      </c>
      <c r="C19" s="33"/>
      <c r="D19" s="24"/>
      <c r="E19" s="33"/>
      <c r="F19" s="24"/>
      <c r="G19" s="33"/>
      <c r="H19" s="4"/>
      <c r="I19" s="4" t="s">
        <v>41</v>
      </c>
      <c r="J19" s="26">
        <v>30</v>
      </c>
      <c r="K19" s="27">
        <f t="shared" si="3"/>
        <v>30</v>
      </c>
      <c r="L19" s="27">
        <f t="shared" si="3"/>
        <v>30</v>
      </c>
      <c r="M19" s="27">
        <f t="shared" si="3"/>
        <v>30</v>
      </c>
      <c r="N19" s="1"/>
      <c r="U19" s="1"/>
      <c r="V19" s="10">
        <f t="shared" si="4"/>
        <v>0</v>
      </c>
      <c r="X19" s="11"/>
      <c r="Y19" s="1"/>
      <c r="Z19" s="1"/>
      <c r="AA19" s="1"/>
      <c r="AB19" s="2"/>
      <c r="AG19" s="19" t="s">
        <v>42</v>
      </c>
      <c r="AH19" s="19" t="str">
        <f t="shared" si="0"/>
        <v>Nee</v>
      </c>
      <c r="AI19" s="19" t="str">
        <f t="shared" si="1"/>
        <v>Nee</v>
      </c>
      <c r="AJ19" s="19" t="str">
        <f t="shared" si="2"/>
        <v>Nee</v>
      </c>
      <c r="AK19" s="20" t="str">
        <f>'Noyon-Prijs'!I12</f>
        <v>Ja</v>
      </c>
      <c r="AL19" s="20" t="str">
        <f>'Noyon-Prijs'!J12</f>
        <v>Ja</v>
      </c>
      <c r="AM19" s="20" t="str">
        <f>'Noyon-Prijs'!K12</f>
        <v>Ja</v>
      </c>
      <c r="AN19" s="20" t="s">
        <v>4</v>
      </c>
      <c r="AO19" s="20" t="s">
        <v>4</v>
      </c>
      <c r="AP19" s="20" t="s">
        <v>4</v>
      </c>
    </row>
    <row r="20" spans="1:42" ht="35.4" customHeight="1" x14ac:dyDescent="0.3">
      <c r="A20" s="59"/>
      <c r="B20" s="22">
        <v>9</v>
      </c>
      <c r="C20" s="33"/>
      <c r="D20" s="24"/>
      <c r="E20" s="33"/>
      <c r="F20" s="24"/>
      <c r="G20" s="33"/>
      <c r="H20" s="4"/>
      <c r="I20" s="4" t="s">
        <v>43</v>
      </c>
      <c r="J20" s="26">
        <v>45</v>
      </c>
      <c r="K20" s="27">
        <f t="shared" si="3"/>
        <v>45</v>
      </c>
      <c r="L20" s="27">
        <f t="shared" si="3"/>
        <v>45</v>
      </c>
      <c r="M20" s="27">
        <f t="shared" si="3"/>
        <v>45</v>
      </c>
      <c r="N20" s="39"/>
      <c r="V20" s="10">
        <f t="shared" si="4"/>
        <v>0</v>
      </c>
      <c r="X20" s="11"/>
      <c r="AB20" s="2"/>
      <c r="AG20" s="1" t="s">
        <v>44</v>
      </c>
      <c r="AH20" s="19" t="str">
        <f t="shared" si="0"/>
        <v>Nee</v>
      </c>
      <c r="AI20" s="19" t="str">
        <f t="shared" si="1"/>
        <v>Nee</v>
      </c>
      <c r="AJ20" s="19" t="str">
        <f t="shared" si="2"/>
        <v>Nee</v>
      </c>
      <c r="AK20" s="20" t="str">
        <f>'Noyon-Prijs'!I13</f>
        <v>Ja</v>
      </c>
      <c r="AL20" s="20" t="str">
        <f>'Noyon-Prijs'!J13</f>
        <v>Ja</v>
      </c>
      <c r="AM20" s="20" t="str">
        <f>'Noyon-Prijs'!K13</f>
        <v>Ja</v>
      </c>
      <c r="AN20" s="20" t="s">
        <v>4</v>
      </c>
      <c r="AO20" s="20" t="s">
        <v>4</v>
      </c>
      <c r="AP20" s="20" t="s">
        <v>4</v>
      </c>
    </row>
    <row r="21" spans="1:42" ht="35.4" customHeight="1" x14ac:dyDescent="0.3">
      <c r="A21" s="59"/>
      <c r="B21" s="22" t="s">
        <v>42</v>
      </c>
      <c r="C21" s="33"/>
      <c r="D21" s="24"/>
      <c r="E21" s="33"/>
      <c r="F21" s="24"/>
      <c r="G21" s="33"/>
      <c r="H21" s="4"/>
      <c r="I21" s="4" t="s">
        <v>45</v>
      </c>
      <c r="J21" s="26">
        <v>65</v>
      </c>
      <c r="K21" s="27">
        <f t="shared" si="3"/>
        <v>65</v>
      </c>
      <c r="L21" s="27">
        <f t="shared" si="3"/>
        <v>65</v>
      </c>
      <c r="M21" s="27">
        <f t="shared" si="3"/>
        <v>65</v>
      </c>
      <c r="V21" s="10">
        <f t="shared" si="4"/>
        <v>0</v>
      </c>
      <c r="X21" s="11"/>
      <c r="AB21" s="2"/>
      <c r="AG21" s="1" t="s">
        <v>46</v>
      </c>
      <c r="AH21" s="19" t="str">
        <f t="shared" si="0"/>
        <v>Nee</v>
      </c>
      <c r="AI21" s="19" t="str">
        <f t="shared" si="1"/>
        <v>Nee</v>
      </c>
      <c r="AJ21" s="19" t="str">
        <f t="shared" si="2"/>
        <v>Nee</v>
      </c>
      <c r="AK21" s="20" t="str">
        <f>'Noyon-Prijs'!I14</f>
        <v>Ja</v>
      </c>
      <c r="AL21" s="20" t="str">
        <f>'Noyon-Prijs'!J14</f>
        <v>Ja</v>
      </c>
      <c r="AM21" s="20" t="str">
        <f>'Noyon-Prijs'!K14</f>
        <v>Ja</v>
      </c>
      <c r="AN21" s="20" t="s">
        <v>4</v>
      </c>
      <c r="AO21" s="20" t="s">
        <v>4</v>
      </c>
      <c r="AP21" s="20" t="s">
        <v>4</v>
      </c>
    </row>
    <row r="22" spans="1:42" ht="35.4" customHeight="1" x14ac:dyDescent="0.3">
      <c r="A22" s="59"/>
      <c r="B22" s="22" t="s">
        <v>44</v>
      </c>
      <c r="C22" s="33"/>
      <c r="D22" s="24"/>
      <c r="E22" s="33"/>
      <c r="F22" s="24"/>
      <c r="G22" s="33"/>
      <c r="H22" s="4"/>
      <c r="I22" s="4" t="s">
        <v>47</v>
      </c>
      <c r="J22" s="26">
        <v>90</v>
      </c>
      <c r="K22" s="27">
        <f t="shared" si="3"/>
        <v>90</v>
      </c>
      <c r="L22" s="27">
        <f t="shared" si="3"/>
        <v>90</v>
      </c>
      <c r="M22" s="27">
        <f t="shared" si="3"/>
        <v>90</v>
      </c>
      <c r="V22" s="10">
        <f t="shared" si="4"/>
        <v>0</v>
      </c>
      <c r="W22" s="36"/>
      <c r="X22" s="11"/>
      <c r="AB22" s="2"/>
      <c r="AG22" s="1" t="s">
        <v>48</v>
      </c>
      <c r="AH22" s="19" t="str">
        <f t="shared" si="0"/>
        <v>Nee</v>
      </c>
      <c r="AI22" s="19" t="str">
        <f t="shared" si="1"/>
        <v>Nee</v>
      </c>
      <c r="AJ22" s="19" t="str">
        <f t="shared" si="2"/>
        <v>Nee</v>
      </c>
      <c r="AK22" s="20" t="str">
        <f>'Noyon-Prijs'!I15</f>
        <v>Ja</v>
      </c>
      <c r="AL22" s="20" t="str">
        <f>'Noyon-Prijs'!J15</f>
        <v>Ja</v>
      </c>
      <c r="AM22" s="20" t="str">
        <f>'Noyon-Prijs'!K15</f>
        <v>Ja</v>
      </c>
      <c r="AN22" s="20" t="s">
        <v>4</v>
      </c>
      <c r="AO22" s="20" t="s">
        <v>4</v>
      </c>
      <c r="AP22" s="20" t="s">
        <v>4</v>
      </c>
    </row>
    <row r="23" spans="1:42" ht="35.4" customHeight="1" x14ac:dyDescent="0.3">
      <c r="A23" s="59"/>
      <c r="B23" s="22" t="s">
        <v>46</v>
      </c>
      <c r="C23" s="33"/>
      <c r="D23" s="24"/>
      <c r="E23" s="33"/>
      <c r="F23" s="24"/>
      <c r="G23" s="33"/>
      <c r="H23" s="4"/>
      <c r="I23" s="4" t="s">
        <v>49</v>
      </c>
      <c r="J23" s="26">
        <v>140</v>
      </c>
      <c r="K23" s="27">
        <f t="shared" si="3"/>
        <v>140</v>
      </c>
      <c r="L23" s="27">
        <f t="shared" si="3"/>
        <v>140</v>
      </c>
      <c r="M23" s="27">
        <f t="shared" si="3"/>
        <v>140</v>
      </c>
      <c r="V23" s="10">
        <f t="shared" si="4"/>
        <v>0</v>
      </c>
      <c r="W23" s="36"/>
      <c r="X23" s="11"/>
    </row>
    <row r="24" spans="1:42" ht="35.4" customHeight="1" x14ac:dyDescent="0.3">
      <c r="A24" s="59"/>
      <c r="B24" s="22" t="s">
        <v>48</v>
      </c>
      <c r="C24" s="33"/>
      <c r="D24" s="24"/>
      <c r="E24" s="33"/>
      <c r="F24" s="24"/>
      <c r="G24" s="33"/>
      <c r="H24" s="4"/>
      <c r="I24" s="4" t="s">
        <v>50</v>
      </c>
      <c r="J24" s="26">
        <v>200</v>
      </c>
      <c r="K24" s="27">
        <f t="shared" si="3"/>
        <v>200</v>
      </c>
      <c r="L24" s="27">
        <f t="shared" si="3"/>
        <v>200</v>
      </c>
      <c r="M24" s="27">
        <f t="shared" si="3"/>
        <v>200</v>
      </c>
      <c r="V24" s="10">
        <f t="shared" si="4"/>
        <v>0</v>
      </c>
      <c r="W24" s="36"/>
      <c r="X24" s="11"/>
    </row>
    <row r="25" spans="1:42" ht="35.4" hidden="1" customHeight="1" x14ac:dyDescent="0.3">
      <c r="A25" s="21"/>
      <c r="B25" s="22"/>
      <c r="C25" s="24"/>
      <c r="D25" s="24"/>
      <c r="E25" s="24"/>
      <c r="F25" s="24"/>
      <c r="G25" s="24"/>
      <c r="H25" s="4"/>
      <c r="I25" s="4"/>
      <c r="J25" s="26"/>
      <c r="K25" s="27"/>
      <c r="L25" s="27"/>
      <c r="M25" s="27"/>
      <c r="V25" s="10"/>
      <c r="W25" s="36"/>
      <c r="X25" s="11"/>
      <c r="Y25" s="56" t="s">
        <v>16</v>
      </c>
      <c r="Z25" s="57"/>
      <c r="AA25" s="57"/>
      <c r="AB25" s="57"/>
      <c r="AC25" s="58"/>
      <c r="AE25" s="1" t="s">
        <v>0</v>
      </c>
      <c r="AF25" s="1" t="s">
        <v>2</v>
      </c>
    </row>
    <row r="26" spans="1:42" ht="35.4" hidden="1" customHeight="1" x14ac:dyDescent="0.3">
      <c r="A26" s="21"/>
      <c r="B26" s="22"/>
      <c r="C26" s="24"/>
      <c r="D26" s="24"/>
      <c r="E26" s="24"/>
      <c r="F26" s="24"/>
      <c r="G26" s="24"/>
      <c r="H26" s="4"/>
      <c r="I26" s="4"/>
      <c r="J26" s="26"/>
      <c r="K26" s="27"/>
      <c r="L26" s="27"/>
      <c r="M26" s="27"/>
      <c r="V26" s="10"/>
      <c r="W26" s="36"/>
      <c r="X26" s="11"/>
      <c r="Y26" s="31"/>
      <c r="Z26" s="1" t="s">
        <v>21</v>
      </c>
      <c r="AA26" s="1" t="s">
        <v>22</v>
      </c>
      <c r="AB26" s="1" t="s">
        <v>23</v>
      </c>
      <c r="AC26" s="32" t="s">
        <v>24</v>
      </c>
    </row>
    <row r="27" spans="1:42" ht="35.4" customHeight="1" x14ac:dyDescent="0.3">
      <c r="A27" s="21"/>
      <c r="B27" s="22"/>
      <c r="C27" s="24"/>
      <c r="D27" s="24"/>
      <c r="E27" s="24"/>
      <c r="F27" s="24"/>
      <c r="G27" s="24"/>
      <c r="H27" s="4"/>
      <c r="I27" s="4"/>
      <c r="J27" s="26"/>
      <c r="K27" s="27"/>
      <c r="L27" s="27"/>
      <c r="M27" s="27"/>
      <c r="T27" s="1">
        <v>0.3</v>
      </c>
      <c r="V27" s="10"/>
      <c r="W27" s="36">
        <f t="shared" ref="W27:W33" si="12">SUM(P31:S31)*T27</f>
        <v>0</v>
      </c>
      <c r="X27" s="11"/>
      <c r="Y27" s="37" t="str">
        <f t="shared" ref="Y27:Y33" si="13">IF(E$3=1,AE27,AF27)</f>
        <v>Ja</v>
      </c>
      <c r="Z27" s="1" t="str">
        <f>Y27</f>
        <v>Ja</v>
      </c>
      <c r="AA27" s="1" t="str">
        <f>Z27</f>
        <v>Ja</v>
      </c>
      <c r="AB27" s="1" t="str">
        <f t="shared" ref="AB27:AC27" si="14">AA27</f>
        <v>Ja</v>
      </c>
      <c r="AC27" s="1" t="str">
        <f t="shared" si="14"/>
        <v>Ja</v>
      </c>
      <c r="AE27" s="38" t="str">
        <f>'Noyon-Prijs'!J32</f>
        <v>Ja</v>
      </c>
      <c r="AF27" s="38" t="s">
        <v>13</v>
      </c>
    </row>
    <row r="28" spans="1:42" ht="35.4" hidden="1" customHeight="1" x14ac:dyDescent="0.3">
      <c r="A28" s="21"/>
      <c r="B28" s="22"/>
      <c r="C28" s="24"/>
      <c r="D28" s="24"/>
      <c r="E28" s="24"/>
      <c r="F28" s="24"/>
      <c r="G28" s="24"/>
      <c r="H28" s="4"/>
      <c r="I28" s="4"/>
      <c r="J28" s="26"/>
      <c r="K28" s="27"/>
      <c r="L28" s="27"/>
      <c r="M28" s="27"/>
      <c r="T28" s="1">
        <v>0.9</v>
      </c>
      <c r="V28" s="10"/>
      <c r="W28" s="36">
        <f t="shared" si="12"/>
        <v>0</v>
      </c>
      <c r="X28" s="11"/>
      <c r="Y28" s="37" t="str">
        <f t="shared" si="13"/>
        <v>Ja</v>
      </c>
      <c r="Z28" s="1" t="str">
        <f t="shared" ref="Z28:AC33" si="15">Y28</f>
        <v>Ja</v>
      </c>
      <c r="AA28" s="1" t="str">
        <f t="shared" si="15"/>
        <v>Ja</v>
      </c>
      <c r="AB28" s="1" t="str">
        <f t="shared" si="15"/>
        <v>Ja</v>
      </c>
      <c r="AC28" s="1" t="str">
        <f t="shared" si="15"/>
        <v>Ja</v>
      </c>
      <c r="AE28" s="38" t="str">
        <f>'Noyon-Prijs'!J33</f>
        <v>Ja</v>
      </c>
      <c r="AF28" s="38" t="s">
        <v>13</v>
      </c>
    </row>
    <row r="29" spans="1:42" ht="35.4" customHeight="1" x14ac:dyDescent="0.3">
      <c r="A29" s="59" t="s">
        <v>51</v>
      </c>
      <c r="B29" s="22">
        <v>1</v>
      </c>
      <c r="C29" s="7"/>
      <c r="D29" s="24"/>
      <c r="E29" s="7"/>
      <c r="F29" s="24"/>
      <c r="G29" s="7"/>
      <c r="H29" s="4"/>
      <c r="I29" s="4" t="s">
        <v>26</v>
      </c>
      <c r="J29" s="26">
        <v>1</v>
      </c>
      <c r="K29" s="27">
        <f>$J29</f>
        <v>1</v>
      </c>
      <c r="L29" s="27">
        <f t="shared" ref="L29:M48" si="16">$J29</f>
        <v>1</v>
      </c>
      <c r="M29" s="27">
        <f t="shared" si="16"/>
        <v>1</v>
      </c>
      <c r="O29" s="56" t="s">
        <v>52</v>
      </c>
      <c r="P29" s="57"/>
      <c r="Q29" s="57"/>
      <c r="R29" s="57"/>
      <c r="S29" s="58"/>
      <c r="T29" s="1">
        <v>1.8</v>
      </c>
      <c r="V29" s="10">
        <f t="shared" ref="V29:V38" si="17">SUM(C29*K29)+(E29*L29)+(G29*M29)</f>
        <v>0</v>
      </c>
      <c r="W29" s="36">
        <f t="shared" si="12"/>
        <v>0</v>
      </c>
      <c r="X29" s="11"/>
      <c r="Y29" s="37" t="str">
        <f t="shared" si="13"/>
        <v>Ja</v>
      </c>
      <c r="Z29" s="1" t="str">
        <f t="shared" si="15"/>
        <v>Ja</v>
      </c>
      <c r="AA29" s="1" t="str">
        <f t="shared" si="15"/>
        <v>Ja</v>
      </c>
      <c r="AB29" s="1" t="str">
        <f t="shared" si="15"/>
        <v>Ja</v>
      </c>
      <c r="AC29" s="1" t="str">
        <f t="shared" si="15"/>
        <v>Ja</v>
      </c>
      <c r="AE29" s="38" t="str">
        <f>'Noyon-Prijs'!J34</f>
        <v>Ja</v>
      </c>
      <c r="AF29" s="38" t="s">
        <v>13</v>
      </c>
    </row>
    <row r="30" spans="1:42" ht="35.4" customHeight="1" x14ac:dyDescent="0.3">
      <c r="A30" s="59"/>
      <c r="B30" s="22">
        <v>2</v>
      </c>
      <c r="C30" s="7"/>
      <c r="D30" s="24"/>
      <c r="E30" s="7"/>
      <c r="F30" s="24"/>
      <c r="G30" s="7"/>
      <c r="H30" s="4"/>
      <c r="I30" s="4" t="s">
        <v>28</v>
      </c>
      <c r="J30" s="26">
        <v>2</v>
      </c>
      <c r="K30" s="27">
        <f t="shared" ref="K30:M53" si="18">$J30</f>
        <v>2</v>
      </c>
      <c r="L30" s="27">
        <f t="shared" si="16"/>
        <v>2</v>
      </c>
      <c r="M30" s="27">
        <f t="shared" si="16"/>
        <v>2</v>
      </c>
      <c r="O30" s="28"/>
      <c r="P30" s="29" t="s">
        <v>21</v>
      </c>
      <c r="Q30" s="29" t="s">
        <v>22</v>
      </c>
      <c r="R30" s="29" t="s">
        <v>23</v>
      </c>
      <c r="S30" s="30" t="s">
        <v>24</v>
      </c>
      <c r="T30" s="1">
        <v>3</v>
      </c>
      <c r="V30" s="10">
        <f t="shared" si="17"/>
        <v>0</v>
      </c>
      <c r="W30" s="36">
        <f t="shared" si="12"/>
        <v>0</v>
      </c>
      <c r="X30" s="11"/>
      <c r="Y30" s="37" t="str">
        <f t="shared" si="13"/>
        <v>Nee</v>
      </c>
      <c r="Z30" s="1" t="str">
        <f t="shared" si="15"/>
        <v>Nee</v>
      </c>
      <c r="AA30" s="1" t="str">
        <f t="shared" si="15"/>
        <v>Nee</v>
      </c>
      <c r="AB30" s="1" t="str">
        <f t="shared" si="15"/>
        <v>Nee</v>
      </c>
      <c r="AC30" s="1" t="str">
        <f t="shared" si="15"/>
        <v>Nee</v>
      </c>
      <c r="AE30" s="38" t="str">
        <f>'Noyon-Prijs'!J35</f>
        <v>Ja</v>
      </c>
      <c r="AF30" s="38" t="s">
        <v>4</v>
      </c>
    </row>
    <row r="31" spans="1:42" ht="35.4" customHeight="1" x14ac:dyDescent="0.3">
      <c r="A31" s="59"/>
      <c r="B31" s="22">
        <v>3</v>
      </c>
      <c r="C31" s="7"/>
      <c r="D31" s="24"/>
      <c r="E31" s="7"/>
      <c r="F31" s="24"/>
      <c r="G31" s="7"/>
      <c r="H31" s="4"/>
      <c r="I31" s="4" t="s">
        <v>30</v>
      </c>
      <c r="J31" s="26">
        <v>3</v>
      </c>
      <c r="K31" s="27">
        <f t="shared" si="18"/>
        <v>3</v>
      </c>
      <c r="L31" s="27">
        <f t="shared" si="16"/>
        <v>3</v>
      </c>
      <c r="M31" s="27">
        <f t="shared" si="16"/>
        <v>3</v>
      </c>
      <c r="O31" s="34" t="s">
        <v>27</v>
      </c>
      <c r="P31" s="35"/>
      <c r="Q31" s="35">
        <f>P31</f>
        <v>0</v>
      </c>
      <c r="R31" s="35">
        <f>P31</f>
        <v>0</v>
      </c>
      <c r="S31" s="35">
        <f>P31</f>
        <v>0</v>
      </c>
      <c r="T31" s="1">
        <v>4.5</v>
      </c>
      <c r="V31" s="10">
        <f t="shared" si="17"/>
        <v>0</v>
      </c>
      <c r="W31" s="36">
        <f t="shared" si="12"/>
        <v>0</v>
      </c>
      <c r="X31" s="11"/>
      <c r="Y31" s="37" t="str">
        <f t="shared" si="13"/>
        <v>Nee</v>
      </c>
      <c r="Z31" s="1" t="str">
        <f t="shared" si="15"/>
        <v>Nee</v>
      </c>
      <c r="AA31" s="1" t="str">
        <f t="shared" si="15"/>
        <v>Nee</v>
      </c>
      <c r="AB31" s="1" t="str">
        <f t="shared" si="15"/>
        <v>Nee</v>
      </c>
      <c r="AC31" s="1" t="str">
        <f t="shared" si="15"/>
        <v>Nee</v>
      </c>
      <c r="AE31" s="38" t="str">
        <f>'Noyon-Prijs'!J36</f>
        <v>Ja</v>
      </c>
      <c r="AF31" s="38" t="s">
        <v>4</v>
      </c>
    </row>
    <row r="32" spans="1:42" ht="35.4" customHeight="1" x14ac:dyDescent="0.3">
      <c r="A32" s="59"/>
      <c r="B32" s="22">
        <v>4</v>
      </c>
      <c r="C32" s="7"/>
      <c r="D32" s="24"/>
      <c r="E32" s="7"/>
      <c r="F32" s="24"/>
      <c r="G32" s="7"/>
      <c r="H32" s="4"/>
      <c r="I32" s="4" t="s">
        <v>32</v>
      </c>
      <c r="J32" s="26">
        <v>4</v>
      </c>
      <c r="K32" s="27">
        <f t="shared" si="18"/>
        <v>4</v>
      </c>
      <c r="L32" s="27">
        <f t="shared" si="16"/>
        <v>4</v>
      </c>
      <c r="M32" s="27">
        <f t="shared" si="16"/>
        <v>4</v>
      </c>
      <c r="O32" s="34" t="s">
        <v>29</v>
      </c>
      <c r="P32" s="35"/>
      <c r="Q32" s="35">
        <f t="shared" ref="Q32:Q37" si="19">P32</f>
        <v>0</v>
      </c>
      <c r="R32" s="35">
        <f t="shared" ref="R32:R37" si="20">P32</f>
        <v>0</v>
      </c>
      <c r="S32" s="35">
        <f t="shared" ref="S32:S37" si="21">P32</f>
        <v>0</v>
      </c>
      <c r="T32" s="1">
        <v>7</v>
      </c>
      <c r="V32" s="10">
        <f t="shared" si="17"/>
        <v>0</v>
      </c>
      <c r="W32" s="36">
        <f t="shared" si="12"/>
        <v>0</v>
      </c>
      <c r="X32" s="39"/>
      <c r="Y32" s="37" t="str">
        <f t="shared" si="13"/>
        <v>Nee</v>
      </c>
      <c r="Z32" s="1" t="str">
        <f t="shared" si="15"/>
        <v>Nee</v>
      </c>
      <c r="AA32" s="1" t="str">
        <f t="shared" si="15"/>
        <v>Nee</v>
      </c>
      <c r="AB32" s="1" t="str">
        <f t="shared" si="15"/>
        <v>Nee</v>
      </c>
      <c r="AC32" s="1" t="str">
        <f t="shared" si="15"/>
        <v>Nee</v>
      </c>
      <c r="AE32" s="38" t="str">
        <f>'Noyon-Prijs'!J37</f>
        <v>Ja</v>
      </c>
      <c r="AF32" s="38" t="s">
        <v>4</v>
      </c>
    </row>
    <row r="33" spans="1:32" ht="35.4" customHeight="1" x14ac:dyDescent="0.3">
      <c r="A33" s="59"/>
      <c r="B33" s="22">
        <v>5</v>
      </c>
      <c r="C33" s="7"/>
      <c r="D33" s="24"/>
      <c r="E33" s="7"/>
      <c r="F33" s="24"/>
      <c r="G33" s="7"/>
      <c r="H33" s="4"/>
      <c r="I33" s="4" t="s">
        <v>35</v>
      </c>
      <c r="J33" s="26">
        <v>5</v>
      </c>
      <c r="K33" s="27">
        <f t="shared" si="18"/>
        <v>5</v>
      </c>
      <c r="L33" s="27">
        <f t="shared" si="16"/>
        <v>5</v>
      </c>
      <c r="M33" s="27">
        <f t="shared" si="16"/>
        <v>5</v>
      </c>
      <c r="O33" s="34" t="s">
        <v>31</v>
      </c>
      <c r="P33" s="35"/>
      <c r="Q33" s="35">
        <f t="shared" si="19"/>
        <v>0</v>
      </c>
      <c r="R33" s="35">
        <f t="shared" si="20"/>
        <v>0</v>
      </c>
      <c r="S33" s="35">
        <f t="shared" si="21"/>
        <v>0</v>
      </c>
      <c r="T33" s="1">
        <v>12</v>
      </c>
      <c r="U33" s="39"/>
      <c r="V33" s="10">
        <f t="shared" si="17"/>
        <v>0</v>
      </c>
      <c r="W33" s="36">
        <f t="shared" si="12"/>
        <v>0</v>
      </c>
      <c r="Y33" s="37" t="str">
        <f t="shared" si="13"/>
        <v>Nee</v>
      </c>
      <c r="Z33" s="1" t="str">
        <f t="shared" si="15"/>
        <v>Nee</v>
      </c>
      <c r="AA33" s="1" t="str">
        <f t="shared" si="15"/>
        <v>Nee</v>
      </c>
      <c r="AB33" s="1" t="str">
        <f t="shared" si="15"/>
        <v>Nee</v>
      </c>
      <c r="AC33" s="1" t="str">
        <f t="shared" si="15"/>
        <v>Nee</v>
      </c>
      <c r="AE33" s="38" t="str">
        <f>'Noyon-Prijs'!J38</f>
        <v>Ja</v>
      </c>
      <c r="AF33" s="38" t="s">
        <v>4</v>
      </c>
    </row>
    <row r="34" spans="1:32" ht="35.4" customHeight="1" x14ac:dyDescent="0.3">
      <c r="A34" s="59"/>
      <c r="B34" s="22">
        <v>6</v>
      </c>
      <c r="C34" s="7"/>
      <c r="D34" s="24"/>
      <c r="E34" s="7"/>
      <c r="F34" s="24"/>
      <c r="G34" s="7"/>
      <c r="H34" s="4"/>
      <c r="I34" s="4" t="s">
        <v>37</v>
      </c>
      <c r="J34" s="26">
        <v>6</v>
      </c>
      <c r="K34" s="27">
        <f t="shared" si="18"/>
        <v>6</v>
      </c>
      <c r="L34" s="27">
        <f t="shared" si="16"/>
        <v>6</v>
      </c>
      <c r="M34" s="27">
        <f t="shared" si="16"/>
        <v>6</v>
      </c>
      <c r="O34" s="34" t="s">
        <v>33</v>
      </c>
      <c r="P34" s="35"/>
      <c r="Q34" s="35">
        <f t="shared" si="19"/>
        <v>0</v>
      </c>
      <c r="R34" s="35">
        <f t="shared" si="20"/>
        <v>0</v>
      </c>
      <c r="S34" s="35">
        <f t="shared" si="21"/>
        <v>0</v>
      </c>
      <c r="V34" s="10">
        <f t="shared" si="17"/>
        <v>0</v>
      </c>
      <c r="AA34" s="40"/>
    </row>
    <row r="35" spans="1:32" ht="35.4" customHeight="1" x14ac:dyDescent="0.3">
      <c r="A35" s="59"/>
      <c r="B35" s="22">
        <v>7</v>
      </c>
      <c r="C35" s="7"/>
      <c r="D35" s="24"/>
      <c r="E35" s="7"/>
      <c r="F35" s="24"/>
      <c r="G35" s="7"/>
      <c r="H35" s="4"/>
      <c r="I35" s="4" t="s">
        <v>39</v>
      </c>
      <c r="J35" s="26">
        <v>7</v>
      </c>
      <c r="K35" s="27">
        <f t="shared" si="18"/>
        <v>7</v>
      </c>
      <c r="L35" s="27">
        <f t="shared" si="16"/>
        <v>7</v>
      </c>
      <c r="M35" s="27">
        <f t="shared" si="16"/>
        <v>7</v>
      </c>
      <c r="O35" s="34" t="s">
        <v>36</v>
      </c>
      <c r="P35" s="35"/>
      <c r="Q35" s="35">
        <f t="shared" si="19"/>
        <v>0</v>
      </c>
      <c r="R35" s="35">
        <f t="shared" si="20"/>
        <v>0</v>
      </c>
      <c r="S35" s="35">
        <f t="shared" si="21"/>
        <v>0</v>
      </c>
      <c r="V35" s="10">
        <f t="shared" si="17"/>
        <v>0</v>
      </c>
    </row>
    <row r="36" spans="1:32" ht="35.4" customHeight="1" x14ac:dyDescent="0.3">
      <c r="A36" s="59"/>
      <c r="B36" s="22">
        <v>8</v>
      </c>
      <c r="C36" s="7"/>
      <c r="D36" s="24"/>
      <c r="E36" s="7"/>
      <c r="F36" s="24"/>
      <c r="G36" s="7"/>
      <c r="H36" s="4"/>
      <c r="I36" s="4" t="s">
        <v>41</v>
      </c>
      <c r="J36" s="26">
        <v>8</v>
      </c>
      <c r="K36" s="27">
        <f t="shared" si="18"/>
        <v>8</v>
      </c>
      <c r="L36" s="27">
        <f t="shared" si="16"/>
        <v>8</v>
      </c>
      <c r="M36" s="27">
        <f t="shared" si="16"/>
        <v>8</v>
      </c>
      <c r="O36" s="34" t="s">
        <v>38</v>
      </c>
      <c r="P36" s="35" t="s">
        <v>34</v>
      </c>
      <c r="Q36" s="35" t="str">
        <f t="shared" si="19"/>
        <v xml:space="preserve"> </v>
      </c>
      <c r="R36" s="35" t="str">
        <f t="shared" si="20"/>
        <v xml:space="preserve"> </v>
      </c>
      <c r="S36" s="35" t="str">
        <f t="shared" si="21"/>
        <v xml:space="preserve"> </v>
      </c>
      <c r="V36" s="10">
        <f t="shared" si="17"/>
        <v>0</v>
      </c>
    </row>
    <row r="37" spans="1:32" ht="35.4" customHeight="1" x14ac:dyDescent="0.3">
      <c r="A37" s="59"/>
      <c r="B37" s="22">
        <v>9</v>
      </c>
      <c r="C37" s="41"/>
      <c r="D37" s="24"/>
      <c r="E37" s="41"/>
      <c r="F37" s="24"/>
      <c r="G37" s="41"/>
      <c r="H37" s="4"/>
      <c r="I37" s="4" t="s">
        <v>43</v>
      </c>
      <c r="J37" s="26">
        <v>9</v>
      </c>
      <c r="K37" s="27">
        <f t="shared" si="18"/>
        <v>9</v>
      </c>
      <c r="L37" s="27">
        <f t="shared" si="16"/>
        <v>9</v>
      </c>
      <c r="M37" s="27">
        <f t="shared" si="16"/>
        <v>9</v>
      </c>
      <c r="O37" s="34" t="s">
        <v>40</v>
      </c>
      <c r="P37" s="35" t="s">
        <v>34</v>
      </c>
      <c r="Q37" s="35" t="str">
        <f t="shared" si="19"/>
        <v xml:space="preserve"> </v>
      </c>
      <c r="R37" s="35" t="str">
        <f t="shared" si="20"/>
        <v xml:space="preserve"> </v>
      </c>
      <c r="S37" s="35" t="str">
        <f t="shared" si="21"/>
        <v xml:space="preserve"> </v>
      </c>
      <c r="V37" s="10">
        <f t="shared" si="17"/>
        <v>0</v>
      </c>
    </row>
    <row r="38" spans="1:32" ht="35.4" customHeight="1" x14ac:dyDescent="0.3">
      <c r="A38" s="59"/>
      <c r="B38" s="22">
        <v>10</v>
      </c>
      <c r="C38" s="7"/>
      <c r="D38" s="24"/>
      <c r="E38" s="7"/>
      <c r="F38" s="24"/>
      <c r="G38" s="7"/>
      <c r="H38" s="4"/>
      <c r="I38" s="53" t="s">
        <v>64</v>
      </c>
      <c r="J38" s="26">
        <v>10</v>
      </c>
      <c r="K38" s="27">
        <f t="shared" si="18"/>
        <v>10</v>
      </c>
      <c r="L38" s="27">
        <f t="shared" si="16"/>
        <v>10</v>
      </c>
      <c r="M38" s="27">
        <f t="shared" si="16"/>
        <v>10</v>
      </c>
      <c r="V38" s="10">
        <f t="shared" si="17"/>
        <v>0</v>
      </c>
    </row>
    <row r="39" spans="1:32" ht="35.4" customHeight="1" x14ac:dyDescent="0.3">
      <c r="A39" s="21"/>
      <c r="B39" s="22"/>
      <c r="C39" s="24"/>
      <c r="D39" s="24"/>
      <c r="E39" s="24"/>
      <c r="F39" s="24"/>
      <c r="G39" s="24"/>
      <c r="H39" s="4"/>
      <c r="I39" s="4"/>
      <c r="J39" s="26"/>
      <c r="K39" s="27"/>
      <c r="L39" s="27"/>
      <c r="M39" s="27"/>
      <c r="V39" s="10"/>
    </row>
    <row r="40" spans="1:32" ht="35.4" hidden="1" customHeight="1" x14ac:dyDescent="0.3">
      <c r="A40" s="21"/>
      <c r="B40" s="22"/>
      <c r="C40" s="24"/>
      <c r="D40" s="24"/>
      <c r="E40" s="24"/>
      <c r="F40" s="24"/>
      <c r="G40" s="24"/>
      <c r="H40" s="4"/>
      <c r="I40" s="4"/>
      <c r="J40" s="26"/>
      <c r="K40" s="27"/>
      <c r="L40" s="27"/>
      <c r="M40" s="27"/>
      <c r="V40" s="10"/>
    </row>
    <row r="41" spans="1:32" ht="35.4" hidden="1" customHeight="1" x14ac:dyDescent="0.3">
      <c r="A41" s="21"/>
      <c r="B41" s="22"/>
      <c r="C41" s="24"/>
      <c r="D41" s="24"/>
      <c r="E41" s="24"/>
      <c r="F41" s="24"/>
      <c r="G41" s="24"/>
      <c r="H41" s="4"/>
      <c r="I41" s="4"/>
      <c r="J41" s="26"/>
      <c r="K41" s="27"/>
      <c r="L41" s="27"/>
      <c r="M41" s="27"/>
      <c r="V41" s="10"/>
    </row>
    <row r="42" spans="1:32" ht="35.4" hidden="1" customHeight="1" x14ac:dyDescent="0.3">
      <c r="A42" s="21"/>
      <c r="B42" s="22"/>
      <c r="C42" s="24"/>
      <c r="D42" s="24"/>
      <c r="E42" s="24"/>
      <c r="F42" s="24"/>
      <c r="G42" s="24"/>
      <c r="H42" s="4"/>
      <c r="I42" s="4"/>
      <c r="J42" s="26"/>
      <c r="K42" s="27"/>
      <c r="L42" s="27"/>
      <c r="M42" s="27"/>
      <c r="V42" s="10"/>
    </row>
    <row r="43" spans="1:32" ht="35.4" customHeight="1" x14ac:dyDescent="0.3">
      <c r="A43" s="60" t="s">
        <v>53</v>
      </c>
      <c r="B43" s="61"/>
      <c r="C43" s="7"/>
      <c r="D43" s="24"/>
      <c r="E43" s="7"/>
      <c r="F43" s="24"/>
      <c r="G43" s="7"/>
      <c r="H43" s="4"/>
      <c r="I43" s="42" t="s">
        <v>26</v>
      </c>
      <c r="J43" s="43">
        <v>1</v>
      </c>
      <c r="K43" s="27">
        <v>1</v>
      </c>
      <c r="L43" s="27">
        <v>1</v>
      </c>
      <c r="M43" s="27">
        <f>IF($E$3=1,1,1)</f>
        <v>1</v>
      </c>
      <c r="O43" s="56" t="s">
        <v>54</v>
      </c>
      <c r="P43" s="57"/>
      <c r="Q43" s="57"/>
      <c r="R43" s="57"/>
      <c r="S43" s="58"/>
      <c r="V43" s="10">
        <f t="shared" ref="V43:V53" si="22">SUM(C43*K43)+(E43*L43)+(G43*M43)</f>
        <v>0</v>
      </c>
    </row>
    <row r="44" spans="1:32" ht="35.4" customHeight="1" x14ac:dyDescent="0.3">
      <c r="A44" s="22"/>
      <c r="B44" s="22" t="s">
        <v>55</v>
      </c>
      <c r="C44" s="44"/>
      <c r="D44" s="24"/>
      <c r="E44" s="44"/>
      <c r="F44" s="24"/>
      <c r="G44" s="44"/>
      <c r="H44" s="4"/>
      <c r="I44" s="42" t="s">
        <v>28</v>
      </c>
      <c r="J44" s="54" t="s">
        <v>100</v>
      </c>
      <c r="K44" s="27">
        <v>10</v>
      </c>
      <c r="L44" s="27">
        <v>10</v>
      </c>
      <c r="M44" s="27">
        <f>IF($E$3=1,25,10)</f>
        <v>10</v>
      </c>
      <c r="O44" s="28"/>
      <c r="P44" s="29" t="s">
        <v>21</v>
      </c>
      <c r="Q44" s="29" t="s">
        <v>22</v>
      </c>
      <c r="R44" s="29" t="s">
        <v>23</v>
      </c>
      <c r="S44" s="30" t="s">
        <v>24</v>
      </c>
      <c r="V44" s="10">
        <f t="shared" si="22"/>
        <v>0</v>
      </c>
    </row>
    <row r="45" spans="1:32" ht="35.4" customHeight="1" x14ac:dyDescent="0.3">
      <c r="A45" s="60" t="s">
        <v>56</v>
      </c>
      <c r="B45" s="61"/>
      <c r="C45" s="7"/>
      <c r="D45" s="24"/>
      <c r="E45" s="7"/>
      <c r="F45" s="24"/>
      <c r="G45" s="7"/>
      <c r="H45" s="4"/>
      <c r="I45" s="42" t="s">
        <v>30</v>
      </c>
      <c r="J45" s="43">
        <v>2</v>
      </c>
      <c r="K45" s="27">
        <v>2</v>
      </c>
      <c r="L45" s="27">
        <v>2</v>
      </c>
      <c r="M45" s="27">
        <f>IF($E$3=1,2,2)</f>
        <v>2</v>
      </c>
      <c r="O45" s="34" t="s">
        <v>27</v>
      </c>
      <c r="P45" s="35"/>
      <c r="Q45" s="35">
        <f t="shared" ref="Q45:Q51" si="23">P45</f>
        <v>0</v>
      </c>
      <c r="R45" s="35">
        <f t="shared" ref="R45:R51" si="24">P45</f>
        <v>0</v>
      </c>
      <c r="S45" s="35">
        <f t="shared" ref="S45:S51" si="25">P45</f>
        <v>0</v>
      </c>
      <c r="V45" s="10">
        <f t="shared" si="22"/>
        <v>0</v>
      </c>
      <c r="Y45" s="56" t="s">
        <v>17</v>
      </c>
      <c r="Z45" s="57"/>
      <c r="AA45" s="57"/>
      <c r="AB45" s="57"/>
      <c r="AC45" s="58"/>
      <c r="AE45" s="1" t="s">
        <v>0</v>
      </c>
      <c r="AF45" s="1" t="s">
        <v>2</v>
      </c>
    </row>
    <row r="46" spans="1:32" ht="35.4" customHeight="1" x14ac:dyDescent="0.3">
      <c r="A46" s="60" t="s">
        <v>57</v>
      </c>
      <c r="B46" s="61"/>
      <c r="C46" s="7"/>
      <c r="D46" s="24"/>
      <c r="E46" s="7"/>
      <c r="F46" s="24"/>
      <c r="G46" s="7"/>
      <c r="H46" s="4"/>
      <c r="I46" s="42" t="s">
        <v>32</v>
      </c>
      <c r="J46" s="43">
        <v>5</v>
      </c>
      <c r="K46" s="27">
        <f t="shared" si="18"/>
        <v>5</v>
      </c>
      <c r="L46" s="27">
        <f t="shared" si="16"/>
        <v>5</v>
      </c>
      <c r="M46" s="27">
        <f t="shared" si="16"/>
        <v>5</v>
      </c>
      <c r="O46" s="34" t="s">
        <v>29</v>
      </c>
      <c r="P46" s="35"/>
      <c r="Q46" s="35">
        <f t="shared" si="23"/>
        <v>0</v>
      </c>
      <c r="R46" s="35">
        <f t="shared" si="24"/>
        <v>0</v>
      </c>
      <c r="S46" s="35">
        <f t="shared" si="25"/>
        <v>0</v>
      </c>
      <c r="V46" s="10">
        <f t="shared" si="22"/>
        <v>0</v>
      </c>
      <c r="Y46" s="31"/>
      <c r="Z46" s="1" t="s">
        <v>21</v>
      </c>
      <c r="AA46" s="1" t="s">
        <v>22</v>
      </c>
      <c r="AB46" s="1" t="s">
        <v>23</v>
      </c>
      <c r="AC46" s="32" t="s">
        <v>24</v>
      </c>
    </row>
    <row r="47" spans="1:32" ht="35.4" customHeight="1" x14ac:dyDescent="0.3">
      <c r="A47" s="60" t="s">
        <v>58</v>
      </c>
      <c r="B47" s="61"/>
      <c r="C47" s="7"/>
      <c r="D47" s="24"/>
      <c r="E47" s="7"/>
      <c r="F47" s="24"/>
      <c r="G47" s="7"/>
      <c r="H47" s="4"/>
      <c r="I47" s="42" t="s">
        <v>35</v>
      </c>
      <c r="J47" s="43">
        <v>1</v>
      </c>
      <c r="K47" s="27">
        <f t="shared" si="18"/>
        <v>1</v>
      </c>
      <c r="L47" s="27">
        <f t="shared" si="16"/>
        <v>1</v>
      </c>
      <c r="M47" s="27">
        <f t="shared" si="16"/>
        <v>1</v>
      </c>
      <c r="O47" s="34" t="s">
        <v>31</v>
      </c>
      <c r="P47" s="35"/>
      <c r="Q47" s="35">
        <f t="shared" si="23"/>
        <v>0</v>
      </c>
      <c r="R47" s="35">
        <f t="shared" si="24"/>
        <v>0</v>
      </c>
      <c r="S47" s="35">
        <f t="shared" si="25"/>
        <v>0</v>
      </c>
      <c r="T47" s="1">
        <v>0.3</v>
      </c>
      <c r="V47" s="10">
        <f t="shared" si="22"/>
        <v>0</v>
      </c>
      <c r="W47" s="36">
        <f t="shared" ref="W47:W53" si="26">SUM(P45:S45)*T47</f>
        <v>0</v>
      </c>
      <c r="Y47" s="37" t="str">
        <f t="shared" ref="Y47:Y53" si="27">IF(E$3=1,AE47,AF47)</f>
        <v>Ja</v>
      </c>
      <c r="Z47" s="1" t="str">
        <f>Y47</f>
        <v>Ja</v>
      </c>
      <c r="AA47" s="1" t="str">
        <f>Z47</f>
        <v>Ja</v>
      </c>
      <c r="AB47" s="1" t="str">
        <f t="shared" ref="AB47:AC47" si="28">AA47</f>
        <v>Ja</v>
      </c>
      <c r="AC47" s="1" t="str">
        <f t="shared" si="28"/>
        <v>Ja</v>
      </c>
      <c r="AE47" s="38" t="str">
        <f>'Noyon-Prijs'!K32</f>
        <v>Ja</v>
      </c>
      <c r="AF47" s="38" t="s">
        <v>13</v>
      </c>
    </row>
    <row r="48" spans="1:32" ht="35.4" customHeight="1" x14ac:dyDescent="0.3">
      <c r="A48" s="60" t="s">
        <v>59</v>
      </c>
      <c r="B48" s="61"/>
      <c r="C48" s="7"/>
      <c r="D48" s="24"/>
      <c r="E48" s="7"/>
      <c r="F48" s="24"/>
      <c r="G48" s="7"/>
      <c r="H48" s="4"/>
      <c r="I48" s="42" t="s">
        <v>37</v>
      </c>
      <c r="J48" s="43">
        <v>5</v>
      </c>
      <c r="K48" s="27">
        <f t="shared" si="18"/>
        <v>5</v>
      </c>
      <c r="L48" s="27">
        <f t="shared" si="16"/>
        <v>5</v>
      </c>
      <c r="M48" s="27">
        <f>IF($E$3=1,10,5)</f>
        <v>5</v>
      </c>
      <c r="O48" s="34" t="s">
        <v>33</v>
      </c>
      <c r="P48" s="35"/>
      <c r="Q48" s="35">
        <f t="shared" si="23"/>
        <v>0</v>
      </c>
      <c r="R48" s="35">
        <f t="shared" si="24"/>
        <v>0</v>
      </c>
      <c r="S48" s="35">
        <f t="shared" si="25"/>
        <v>0</v>
      </c>
      <c r="T48" s="1">
        <v>0.9</v>
      </c>
      <c r="V48" s="10">
        <f t="shared" si="22"/>
        <v>0</v>
      </c>
      <c r="W48" s="36">
        <f t="shared" si="26"/>
        <v>0</v>
      </c>
      <c r="Y48" s="37" t="str">
        <f t="shared" si="27"/>
        <v>Ja</v>
      </c>
      <c r="Z48" s="1" t="str">
        <f t="shared" ref="Z48:AC53" si="29">Y48</f>
        <v>Ja</v>
      </c>
      <c r="AA48" s="1" t="str">
        <f t="shared" si="29"/>
        <v>Ja</v>
      </c>
      <c r="AB48" s="1" t="str">
        <f t="shared" si="29"/>
        <v>Ja</v>
      </c>
      <c r="AC48" s="1" t="str">
        <f t="shared" si="29"/>
        <v>Ja</v>
      </c>
      <c r="AE48" s="38" t="str">
        <f>'Noyon-Prijs'!K33</f>
        <v>Ja</v>
      </c>
      <c r="AF48" s="38" t="s">
        <v>13</v>
      </c>
    </row>
    <row r="49" spans="1:32" ht="35.4" customHeight="1" x14ac:dyDescent="0.3">
      <c r="A49" s="60" t="s">
        <v>60</v>
      </c>
      <c r="B49" s="61"/>
      <c r="C49" s="7"/>
      <c r="D49" s="24"/>
      <c r="E49" s="7"/>
      <c r="F49" s="24"/>
      <c r="G49" s="7"/>
      <c r="H49" s="4"/>
      <c r="I49" s="42" t="s">
        <v>39</v>
      </c>
      <c r="J49" s="43">
        <v>2.5</v>
      </c>
      <c r="K49" s="27">
        <f t="shared" si="18"/>
        <v>2.5</v>
      </c>
      <c r="L49" s="27">
        <f t="shared" si="18"/>
        <v>2.5</v>
      </c>
      <c r="M49" s="27">
        <f t="shared" si="18"/>
        <v>2.5</v>
      </c>
      <c r="O49" s="34" t="s">
        <v>36</v>
      </c>
      <c r="P49" s="35"/>
      <c r="Q49" s="35">
        <f t="shared" si="23"/>
        <v>0</v>
      </c>
      <c r="R49" s="35">
        <f t="shared" si="24"/>
        <v>0</v>
      </c>
      <c r="S49" s="35">
        <f t="shared" si="25"/>
        <v>0</v>
      </c>
      <c r="T49" s="1">
        <v>1.8</v>
      </c>
      <c r="V49" s="10">
        <f t="shared" si="22"/>
        <v>0</v>
      </c>
      <c r="W49" s="36">
        <f t="shared" si="26"/>
        <v>0</v>
      </c>
      <c r="Y49" s="37" t="str">
        <f t="shared" si="27"/>
        <v>Ja</v>
      </c>
      <c r="Z49" s="1" t="str">
        <f t="shared" si="29"/>
        <v>Ja</v>
      </c>
      <c r="AA49" s="1" t="str">
        <f t="shared" si="29"/>
        <v>Ja</v>
      </c>
      <c r="AB49" s="1" t="str">
        <f t="shared" si="29"/>
        <v>Ja</v>
      </c>
      <c r="AC49" s="1" t="str">
        <f t="shared" si="29"/>
        <v>Ja</v>
      </c>
      <c r="AE49" s="38" t="str">
        <f>'Noyon-Prijs'!K34</f>
        <v>Ja</v>
      </c>
      <c r="AF49" s="38" t="s">
        <v>13</v>
      </c>
    </row>
    <row r="50" spans="1:32" ht="35.4" customHeight="1" x14ac:dyDescent="0.3">
      <c r="A50" s="60" t="s">
        <v>61</v>
      </c>
      <c r="B50" s="61"/>
      <c r="C50" s="7"/>
      <c r="D50" s="24"/>
      <c r="E50" s="7"/>
      <c r="F50" s="24"/>
      <c r="G50" s="7"/>
      <c r="H50" s="4"/>
      <c r="I50" s="42" t="s">
        <v>41</v>
      </c>
      <c r="J50" s="43">
        <v>2.5</v>
      </c>
      <c r="K50" s="27">
        <f t="shared" si="18"/>
        <v>2.5</v>
      </c>
      <c r="L50" s="27">
        <f t="shared" si="18"/>
        <v>2.5</v>
      </c>
      <c r="M50" s="27">
        <f t="shared" si="18"/>
        <v>2.5</v>
      </c>
      <c r="O50" s="34" t="s">
        <v>38</v>
      </c>
      <c r="P50" s="35"/>
      <c r="Q50" s="35">
        <f t="shared" si="23"/>
        <v>0</v>
      </c>
      <c r="R50" s="35">
        <f t="shared" si="24"/>
        <v>0</v>
      </c>
      <c r="S50" s="35">
        <f t="shared" si="25"/>
        <v>0</v>
      </c>
      <c r="T50" s="1">
        <v>3</v>
      </c>
      <c r="V50" s="10">
        <f t="shared" si="22"/>
        <v>0</v>
      </c>
      <c r="W50" s="36">
        <f t="shared" si="26"/>
        <v>0</v>
      </c>
      <c r="Y50" s="37" t="str">
        <f t="shared" si="27"/>
        <v>Nee</v>
      </c>
      <c r="Z50" s="1" t="str">
        <f t="shared" si="29"/>
        <v>Nee</v>
      </c>
      <c r="AA50" s="1" t="str">
        <f t="shared" si="29"/>
        <v>Nee</v>
      </c>
      <c r="AB50" s="1" t="str">
        <f t="shared" si="29"/>
        <v>Nee</v>
      </c>
      <c r="AC50" s="1" t="str">
        <f t="shared" si="29"/>
        <v>Nee</v>
      </c>
      <c r="AE50" s="38" t="str">
        <f>'Noyon-Prijs'!K35</f>
        <v>Ja</v>
      </c>
      <c r="AF50" s="38" t="s">
        <v>4</v>
      </c>
    </row>
    <row r="51" spans="1:32" ht="35.4" customHeight="1" x14ac:dyDescent="0.3">
      <c r="A51" s="60" t="s">
        <v>62</v>
      </c>
      <c r="B51" s="61"/>
      <c r="C51" s="7"/>
      <c r="D51" s="24"/>
      <c r="E51" s="7"/>
      <c r="F51" s="24"/>
      <c r="G51" s="7"/>
      <c r="H51" s="4"/>
      <c r="I51" s="42" t="s">
        <v>43</v>
      </c>
      <c r="J51" s="43">
        <v>2</v>
      </c>
      <c r="K51" s="27">
        <f t="shared" si="18"/>
        <v>2</v>
      </c>
      <c r="L51" s="27">
        <f t="shared" si="18"/>
        <v>2</v>
      </c>
      <c r="M51" s="27">
        <f t="shared" si="18"/>
        <v>2</v>
      </c>
      <c r="O51" s="34" t="s">
        <v>40</v>
      </c>
      <c r="P51" s="35"/>
      <c r="Q51" s="35">
        <f t="shared" si="23"/>
        <v>0</v>
      </c>
      <c r="R51" s="35">
        <f t="shared" si="24"/>
        <v>0</v>
      </c>
      <c r="S51" s="35">
        <f t="shared" si="25"/>
        <v>0</v>
      </c>
      <c r="T51" s="1">
        <v>4.5</v>
      </c>
      <c r="V51" s="10">
        <f t="shared" si="22"/>
        <v>0</v>
      </c>
      <c r="W51" s="36">
        <f t="shared" si="26"/>
        <v>0</v>
      </c>
      <c r="Y51" s="37" t="str">
        <f t="shared" si="27"/>
        <v>Nee</v>
      </c>
      <c r="Z51" s="1" t="str">
        <f t="shared" si="29"/>
        <v>Nee</v>
      </c>
      <c r="AA51" s="1" t="str">
        <f t="shared" si="29"/>
        <v>Nee</v>
      </c>
      <c r="AB51" s="1" t="str">
        <f t="shared" si="29"/>
        <v>Nee</v>
      </c>
      <c r="AC51" s="1" t="str">
        <f t="shared" si="29"/>
        <v>Nee</v>
      </c>
      <c r="AE51" s="38" t="str">
        <f>'Noyon-Prijs'!K36</f>
        <v>Ja</v>
      </c>
      <c r="AF51" s="38" t="s">
        <v>4</v>
      </c>
    </row>
    <row r="52" spans="1:32" ht="35.4" customHeight="1" x14ac:dyDescent="0.3">
      <c r="A52" s="60" t="s">
        <v>63</v>
      </c>
      <c r="B52" s="61"/>
      <c r="C52" s="7"/>
      <c r="D52" s="24"/>
      <c r="E52" s="7"/>
      <c r="F52" s="24"/>
      <c r="G52" s="7"/>
      <c r="H52" s="4"/>
      <c r="I52" s="42" t="s">
        <v>64</v>
      </c>
      <c r="J52" s="43">
        <v>2.5</v>
      </c>
      <c r="K52" s="27">
        <v>2.5</v>
      </c>
      <c r="L52" s="27">
        <v>2.5</v>
      </c>
      <c r="M52" s="27">
        <f>IF(E3=1,2.5,1.5)</f>
        <v>1.5</v>
      </c>
      <c r="T52" s="1">
        <v>7</v>
      </c>
      <c r="V52" s="10">
        <f t="shared" si="22"/>
        <v>0</v>
      </c>
      <c r="W52" s="36">
        <f t="shared" si="26"/>
        <v>0</v>
      </c>
      <c r="Y52" s="37" t="str">
        <f t="shared" si="27"/>
        <v>Nee</v>
      </c>
      <c r="Z52" s="1" t="str">
        <f t="shared" si="29"/>
        <v>Nee</v>
      </c>
      <c r="AA52" s="1" t="str">
        <f t="shared" si="29"/>
        <v>Nee</v>
      </c>
      <c r="AB52" s="1" t="str">
        <f t="shared" si="29"/>
        <v>Nee</v>
      </c>
      <c r="AC52" s="1" t="str">
        <f t="shared" si="29"/>
        <v>Nee</v>
      </c>
      <c r="AE52" s="38" t="str">
        <f>'Noyon-Prijs'!K37</f>
        <v>Ja</v>
      </c>
      <c r="AF52" s="38" t="s">
        <v>4</v>
      </c>
    </row>
    <row r="53" spans="1:32" ht="35.4" customHeight="1" x14ac:dyDescent="0.3">
      <c r="A53" s="60" t="s">
        <v>65</v>
      </c>
      <c r="B53" s="61"/>
      <c r="C53" s="7"/>
      <c r="D53" s="24"/>
      <c r="E53" s="7"/>
      <c r="F53" s="24"/>
      <c r="G53" s="7"/>
      <c r="H53" s="4"/>
      <c r="I53" s="42" t="s">
        <v>66</v>
      </c>
      <c r="J53" s="43">
        <v>1.25</v>
      </c>
      <c r="K53" s="27">
        <f t="shared" si="18"/>
        <v>1.25</v>
      </c>
      <c r="L53" s="27">
        <f t="shared" si="18"/>
        <v>1.25</v>
      </c>
      <c r="M53" s="27">
        <f t="shared" si="18"/>
        <v>1.25</v>
      </c>
      <c r="T53" s="1">
        <v>12</v>
      </c>
      <c r="V53" s="10">
        <f t="shared" si="22"/>
        <v>0</v>
      </c>
      <c r="W53" s="36">
        <f t="shared" si="26"/>
        <v>0</v>
      </c>
      <c r="Y53" s="37" t="str">
        <f t="shared" si="27"/>
        <v>Nee</v>
      </c>
      <c r="Z53" s="1" t="str">
        <f t="shared" si="29"/>
        <v>Nee</v>
      </c>
      <c r="AA53" s="1" t="str">
        <f t="shared" si="29"/>
        <v>Nee</v>
      </c>
      <c r="AB53" s="1" t="str">
        <f t="shared" si="29"/>
        <v>Nee</v>
      </c>
      <c r="AC53" s="1" t="str">
        <f t="shared" si="29"/>
        <v>Nee</v>
      </c>
      <c r="AE53" s="38" t="str">
        <f>'Noyon-Prijs'!K38</f>
        <v>Ja</v>
      </c>
      <c r="AF53" s="38" t="s">
        <v>4</v>
      </c>
    </row>
  </sheetData>
  <sheetProtection algorithmName="SHA-512" hashValue="WXY1FFBQNU12iTFvIJUW/z3RxA0gZPaxDUewp6dJyENoesYtd0q/a7/sK/IFP1aTukmW/SgFNOXaKybgjz9vWg==" saltValue="maPEbTv6EEapQncUxn10hA==" spinCount="100000" sheet="1" formatCells="0" selectLockedCells="1"/>
  <mergeCells count="30">
    <mergeCell ref="A6:H6"/>
    <mergeCell ref="A7:H7"/>
    <mergeCell ref="A8:H8"/>
    <mergeCell ref="A1:S1"/>
    <mergeCell ref="A2:C2"/>
    <mergeCell ref="A3:C3"/>
    <mergeCell ref="E3:N3"/>
    <mergeCell ref="A5:H5"/>
    <mergeCell ref="E2:S2"/>
    <mergeCell ref="AK8:AM8"/>
    <mergeCell ref="AN8:AP8"/>
    <mergeCell ref="O10:S10"/>
    <mergeCell ref="Y10:AC10"/>
    <mergeCell ref="A11:A24"/>
    <mergeCell ref="AE9:AF9"/>
    <mergeCell ref="Y25:AC25"/>
    <mergeCell ref="A29:A38"/>
    <mergeCell ref="O29:S29"/>
    <mergeCell ref="A53:B53"/>
    <mergeCell ref="A43:B43"/>
    <mergeCell ref="O43:S43"/>
    <mergeCell ref="A45:B45"/>
    <mergeCell ref="Y45:AC45"/>
    <mergeCell ref="A46:B46"/>
    <mergeCell ref="A47:B47"/>
    <mergeCell ref="A48:B48"/>
    <mergeCell ref="A49:B49"/>
    <mergeCell ref="A50:B50"/>
    <mergeCell ref="A51:B51"/>
    <mergeCell ref="A52:B52"/>
  </mergeCells>
  <conditionalFormatting sqref="A3 D3:E3 A4:E4">
    <cfRule type="expression" dxfId="327" priority="45">
      <formula>SUM($J$5:$J$7)&gt;0</formula>
    </cfRule>
  </conditionalFormatting>
  <conditionalFormatting sqref="A10:J53">
    <cfRule type="expression" dxfId="326" priority="4">
      <formula>SUM($J$5:$J$7)=0</formula>
    </cfRule>
  </conditionalFormatting>
  <conditionalFormatting sqref="A9:S24 A25:N37 A38:S42 A43:N53 O29:S37 O44:S51 I5:S8 A5:A8 O43">
    <cfRule type="expression" dxfId="325" priority="9" stopIfTrue="1">
      <formula>$E$2=""</formula>
    </cfRule>
  </conditionalFormatting>
  <conditionalFormatting sqref="C10:C53">
    <cfRule type="expression" dxfId="324" priority="39" stopIfTrue="1">
      <formula>SUM($J$5:$J$6)=0</formula>
    </cfRule>
  </conditionalFormatting>
  <conditionalFormatting sqref="C11:C24">
    <cfRule type="expression" dxfId="323" priority="47">
      <formula>SUM($C$12:$C$24)&gt;SUM($J$5:$J$6)</formula>
    </cfRule>
  </conditionalFormatting>
  <conditionalFormatting sqref="C12:C24">
    <cfRule type="expression" dxfId="322" priority="49">
      <formula>AH10="Ja"</formula>
    </cfRule>
  </conditionalFormatting>
  <conditionalFormatting sqref="C29:C38">
    <cfRule type="expression" dxfId="321" priority="96">
      <formula>SUM($C$29:$C$38)&gt;SUM($J$5:$J$6)</formula>
    </cfRule>
  </conditionalFormatting>
  <conditionalFormatting sqref="C44">
    <cfRule type="expression" dxfId="320" priority="52">
      <formula>$C$44&gt;SUM($J$5:$J$6)</formula>
    </cfRule>
  </conditionalFormatting>
  <conditionalFormatting sqref="C45">
    <cfRule type="expression" dxfId="319" priority="53">
      <formula>$C$45&gt;SUM($J$5:$J$6)</formula>
    </cfRule>
  </conditionalFormatting>
  <conditionalFormatting sqref="C46">
    <cfRule type="expression" dxfId="318" priority="54">
      <formula>$C$46&gt;SUM($J$5:$J$6)</formula>
    </cfRule>
  </conditionalFormatting>
  <conditionalFormatting sqref="C47">
    <cfRule type="expression" dxfId="317" priority="55">
      <formula>$C$47&gt;SUM($J$5:$J$6)</formula>
    </cfRule>
  </conditionalFormatting>
  <conditionalFormatting sqref="C48">
    <cfRule type="expression" dxfId="316" priority="37">
      <formula>$C$48&gt;1</formula>
    </cfRule>
  </conditionalFormatting>
  <conditionalFormatting sqref="C49">
    <cfRule type="expression" dxfId="315" priority="56">
      <formula>SUM($C$49/2)&lt;&gt;TRUNC(SUM($C$49/2))</formula>
    </cfRule>
  </conditionalFormatting>
  <conditionalFormatting sqref="C49:C50">
    <cfRule type="expression" dxfId="314" priority="57">
      <formula>$C$49&gt;SUM($J$5:$J$6)</formula>
    </cfRule>
  </conditionalFormatting>
  <conditionalFormatting sqref="C50">
    <cfRule type="expression" dxfId="313" priority="33">
      <formula>SUM($C$50/2)&lt;&gt;TRUNC(SUM($C$50/2))</formula>
    </cfRule>
    <cfRule type="cellIs" dxfId="312" priority="32" operator="greaterThan">
      <formula>2</formula>
    </cfRule>
  </conditionalFormatting>
  <conditionalFormatting sqref="C51">
    <cfRule type="expression" dxfId="311" priority="58">
      <formula>SUM($C$51/3)&lt;&gt;TRUNC(SUM($C$51/3))</formula>
    </cfRule>
    <cfRule type="expression" dxfId="310" priority="59">
      <formula>$C$51&gt;SUM($J$5:$J$6)</formula>
    </cfRule>
  </conditionalFormatting>
  <conditionalFormatting sqref="C52">
    <cfRule type="expression" dxfId="309" priority="30">
      <formula>$C$52&gt;SUM($J$5:$J$6)</formula>
    </cfRule>
    <cfRule type="expression" dxfId="308" priority="31">
      <formula>SUM($C$52/4)&lt;&gt;TRUNC(SUM($C$52/4))</formula>
    </cfRule>
  </conditionalFormatting>
  <conditionalFormatting sqref="C53">
    <cfRule type="expression" dxfId="307" priority="60">
      <formula>SUM($C$53/5)&lt;&gt;TRUNC(SUM($C$53/5))</formula>
    </cfRule>
    <cfRule type="expression" dxfId="306" priority="61">
      <formula>$C$53&gt;SUM($J$5:$J$6)</formula>
    </cfRule>
  </conditionalFormatting>
  <conditionalFormatting sqref="C29:H38">
    <cfRule type="cellIs" dxfId="305" priority="99" operator="equal">
      <formula>0</formula>
    </cfRule>
  </conditionalFormatting>
  <conditionalFormatting sqref="C11:I11">
    <cfRule type="cellIs" dxfId="304" priority="95" operator="equal">
      <formula>0</formula>
    </cfRule>
  </conditionalFormatting>
  <conditionalFormatting sqref="E2">
    <cfRule type="expression" dxfId="303" priority="44" stopIfTrue="1">
      <formula>$E$2=" "</formula>
    </cfRule>
  </conditionalFormatting>
  <conditionalFormatting sqref="E3">
    <cfRule type="expression" dxfId="302" priority="40">
      <formula>$E$3=""</formula>
    </cfRule>
  </conditionalFormatting>
  <conditionalFormatting sqref="E10:E53">
    <cfRule type="expression" dxfId="301" priority="7">
      <formula>$J$6=0</formula>
    </cfRule>
  </conditionalFormatting>
  <conditionalFormatting sqref="E11:E24">
    <cfRule type="expression" dxfId="300" priority="46">
      <formula>SUM($E$12:$E$24)&gt;$J$6</formula>
    </cfRule>
  </conditionalFormatting>
  <conditionalFormatting sqref="E12:E24">
    <cfRule type="expression" dxfId="299" priority="50">
      <formula>AI10="Ja"</formula>
    </cfRule>
  </conditionalFormatting>
  <conditionalFormatting sqref="E29:E38">
    <cfRule type="expression" dxfId="298" priority="97">
      <formula>SUM($E$29:$E$38)&gt;$J$6</formula>
    </cfRule>
  </conditionalFormatting>
  <conditionalFormatting sqref="E43">
    <cfRule type="expression" dxfId="297" priority="62">
      <formula>$E$43&gt;$J$6</formula>
    </cfRule>
  </conditionalFormatting>
  <conditionalFormatting sqref="E44">
    <cfRule type="expression" dxfId="296" priority="63">
      <formula>$E$44&gt;$J$6</formula>
    </cfRule>
  </conditionalFormatting>
  <conditionalFormatting sqref="E45">
    <cfRule type="expression" dxfId="295" priority="64">
      <formula>$E$45&gt;$J$6</formula>
    </cfRule>
  </conditionalFormatting>
  <conditionalFormatting sqref="E46">
    <cfRule type="expression" dxfId="294" priority="65">
      <formula>$E$46&gt;$J$6</formula>
    </cfRule>
  </conditionalFormatting>
  <conditionalFormatting sqref="E47">
    <cfRule type="expression" dxfId="293" priority="66">
      <formula>$E$47&gt;$J$6</formula>
    </cfRule>
  </conditionalFormatting>
  <conditionalFormatting sqref="E48">
    <cfRule type="expression" dxfId="292" priority="36">
      <formula>$E$48&gt;1</formula>
    </cfRule>
  </conditionalFormatting>
  <conditionalFormatting sqref="E49">
    <cfRule type="expression" dxfId="291" priority="67">
      <formula>SUM($E$49/2)&lt;&gt;TRUNC(SUM($E$49/2))</formula>
    </cfRule>
    <cfRule type="expression" dxfId="290" priority="68">
      <formula>$E$49&gt;$J$6</formula>
    </cfRule>
  </conditionalFormatting>
  <conditionalFormatting sqref="E50">
    <cfRule type="cellIs" dxfId="289" priority="28" operator="greaterThan">
      <formula>2</formula>
    </cfRule>
    <cfRule type="expression" dxfId="288" priority="29">
      <formula>SUM($E$50/2)&lt;&gt;TRUNC(SUM($E$50/2))</formula>
    </cfRule>
  </conditionalFormatting>
  <conditionalFormatting sqref="E51">
    <cfRule type="expression" dxfId="287" priority="69">
      <formula>SUM($E$51/3)&lt;&gt;TRUNC(SUM($E$51/3))</formula>
    </cfRule>
    <cfRule type="expression" dxfId="286" priority="70">
      <formula>$E$51&gt;$J$6</formula>
    </cfRule>
  </conditionalFormatting>
  <conditionalFormatting sqref="E52">
    <cfRule type="expression" dxfId="285" priority="26">
      <formula>$E$52&gt;$J$6</formula>
    </cfRule>
    <cfRule type="expression" dxfId="284" priority="27">
      <formula>SUM($E$52/4)&lt;&gt;TRUNC(SUM($E$52/4))</formula>
    </cfRule>
  </conditionalFormatting>
  <conditionalFormatting sqref="E53">
    <cfRule type="expression" dxfId="283" priority="71">
      <formula>SUM($E$53/5)&lt;&gt;TRUNC(SUM($E$53/5))</formula>
    </cfRule>
    <cfRule type="expression" dxfId="282" priority="72">
      <formula>$E$53&gt;$J$6</formula>
    </cfRule>
  </conditionalFormatting>
  <conditionalFormatting sqref="G12:G24">
    <cfRule type="expression" dxfId="281" priority="51">
      <formula>AJ10="Ja"</formula>
    </cfRule>
  </conditionalFormatting>
  <conditionalFormatting sqref="G10:H53">
    <cfRule type="expression" dxfId="280" priority="41" stopIfTrue="1">
      <formula>$J$7=0</formula>
    </cfRule>
  </conditionalFormatting>
  <conditionalFormatting sqref="G11:H24">
    <cfRule type="expression" dxfId="279" priority="6">
      <formula>SUM($G$12:$G$24)&gt;$J$7</formula>
    </cfRule>
  </conditionalFormatting>
  <conditionalFormatting sqref="G29:H38">
    <cfRule type="expression" dxfId="278" priority="98">
      <formula>SUM($G$29:$G$38)&gt;$J$7</formula>
    </cfRule>
  </conditionalFormatting>
  <conditionalFormatting sqref="G43:H43">
    <cfRule type="expression" dxfId="277" priority="73">
      <formula>$G$43&gt;$J$7</formula>
    </cfRule>
  </conditionalFormatting>
  <conditionalFormatting sqref="G44:H44">
    <cfRule type="expression" dxfId="276" priority="74">
      <formula>$G$44&gt;$J$7</formula>
    </cfRule>
  </conditionalFormatting>
  <conditionalFormatting sqref="G45:H45">
    <cfRule type="expression" dxfId="275" priority="75">
      <formula>$G$45&gt;$J$7</formula>
    </cfRule>
  </conditionalFormatting>
  <conditionalFormatting sqref="G46:H46">
    <cfRule type="expression" dxfId="274" priority="76">
      <formula>$G$46&gt;$J$7</formula>
    </cfRule>
  </conditionalFormatting>
  <conditionalFormatting sqref="G47:H47">
    <cfRule type="expression" dxfId="273" priority="77">
      <formula>$G$47&gt;$J$7</formula>
    </cfRule>
  </conditionalFormatting>
  <conditionalFormatting sqref="G48:H48">
    <cfRule type="expression" dxfId="272" priority="35">
      <formula>$G$48&gt;1</formula>
    </cfRule>
  </conditionalFormatting>
  <conditionalFormatting sqref="G49:H49">
    <cfRule type="expression" dxfId="271" priority="78">
      <formula>SUM($G$49/2)&lt;&gt;TRUNC(SUM($G$49/2))</formula>
    </cfRule>
    <cfRule type="expression" dxfId="270" priority="79">
      <formula>$G$49&gt;$J$7</formula>
    </cfRule>
  </conditionalFormatting>
  <conditionalFormatting sqref="G50:H50">
    <cfRule type="expression" dxfId="269" priority="25">
      <formula>SUM($G$50/2)&lt;&gt;TRUNC(SUM($G$50/2))</formula>
    </cfRule>
    <cfRule type="cellIs" dxfId="268" priority="24" operator="greaterThan">
      <formula>2</formula>
    </cfRule>
  </conditionalFormatting>
  <conditionalFormatting sqref="G51:H51">
    <cfRule type="expression" dxfId="267" priority="81">
      <formula>$G$51&gt;$J$7</formula>
    </cfRule>
    <cfRule type="expression" dxfId="266" priority="80">
      <formula>SUM($G$51/3)&lt;&gt;TRUNC(SUM($G$51/3))</formula>
    </cfRule>
  </conditionalFormatting>
  <conditionalFormatting sqref="G52:H52">
    <cfRule type="expression" dxfId="265" priority="23">
      <formula>SUM($G$52/4)&lt;&gt;TRUNC(SUM($G$52/4))</formula>
    </cfRule>
    <cfRule type="expression" dxfId="264" priority="22">
      <formula>$G$52&gt;$J$7</formula>
    </cfRule>
  </conditionalFormatting>
  <conditionalFormatting sqref="G53:H53">
    <cfRule type="expression" dxfId="263" priority="82">
      <formula>SUM($G$53/5)&lt;&gt;TRUNC(SUM($G$53/5))</formula>
    </cfRule>
    <cfRule type="expression" dxfId="262" priority="83">
      <formula>$G$53&gt;$J$7</formula>
    </cfRule>
  </conditionalFormatting>
  <conditionalFormatting sqref="I10:I53">
    <cfRule type="expression" dxfId="261" priority="48">
      <formula>SUM($J$5:$J$6)&gt;0</formula>
    </cfRule>
  </conditionalFormatting>
  <conditionalFormatting sqref="J7">
    <cfRule type="expression" dxfId="260" priority="3">
      <formula>AND($E$3=2,NOW()&lt;44353)</formula>
    </cfRule>
  </conditionalFormatting>
  <conditionalFormatting sqref="J5:M7">
    <cfRule type="expression" dxfId="259" priority="43">
      <formula>$J$2&gt;0</formula>
    </cfRule>
  </conditionalFormatting>
  <conditionalFormatting sqref="O10:S11">
    <cfRule type="expression" dxfId="258" priority="2">
      <formula>$Y$12="Nee"</formula>
    </cfRule>
  </conditionalFormatting>
  <conditionalFormatting sqref="O10:S18">
    <cfRule type="expression" dxfId="257" priority="16">
      <formula>SUM($J$5:$J$6)=0</formula>
    </cfRule>
  </conditionalFormatting>
  <conditionalFormatting sqref="O12:S18 O30:S37 O44:S51 O43 O29 O22:S22">
    <cfRule type="expression" dxfId="256" priority="42">
      <formula>O12=1</formula>
    </cfRule>
  </conditionalFormatting>
  <conditionalFormatting sqref="O12:S18">
    <cfRule type="expression" dxfId="255" priority="34">
      <formula>Y12="Ja"</formula>
    </cfRule>
  </conditionalFormatting>
  <conditionalFormatting sqref="O29:S37">
    <cfRule type="expression" dxfId="254" priority="10">
      <formula>$J$6=0</formula>
    </cfRule>
  </conditionalFormatting>
  <conditionalFormatting sqref="O31:S37">
    <cfRule type="expression" dxfId="253" priority="15">
      <formula>Y27="Ja"</formula>
    </cfRule>
  </conditionalFormatting>
  <conditionalFormatting sqref="O43:S51">
    <cfRule type="expression" dxfId="252" priority="11" stopIfTrue="1">
      <formula>$J$7=0</formula>
    </cfRule>
  </conditionalFormatting>
  <conditionalFormatting sqref="O45:S51">
    <cfRule type="expression" dxfId="251" priority="14">
      <formula>Y47="Ja"</formula>
    </cfRule>
  </conditionalFormatting>
  <conditionalFormatting sqref="P12:P18">
    <cfRule type="expression" dxfId="250" priority="84">
      <formula>SUM($P$12:$P$18)&gt;SUM($J$5:$J$6)</formula>
    </cfRule>
  </conditionalFormatting>
  <conditionalFormatting sqref="P31:P37">
    <cfRule type="expression" dxfId="249" priority="88">
      <formula>SUM($P$31:$P$37)&gt;$J$6</formula>
    </cfRule>
  </conditionalFormatting>
  <conditionalFormatting sqref="P45:P51">
    <cfRule type="expression" dxfId="248" priority="121">
      <formula>SUM($P$45:$P$51)&gt;$J$7</formula>
    </cfRule>
    <cfRule type="expression" dxfId="247" priority="119">
      <formula>SUM($P45/2)&lt;&gt;TRUNC(SUM($P45/2))</formula>
    </cfRule>
    <cfRule type="expression" dxfId="246" priority="120">
      <formula>SUM($P$45:$P$51/2)&lt;&gt;TRUNC(SUM($P$45:$P$51/2))</formula>
    </cfRule>
  </conditionalFormatting>
  <conditionalFormatting sqref="P12:S18 P31:S37 P45:S51">
    <cfRule type="cellIs" dxfId="245" priority="5" operator="equal">
      <formula>0</formula>
    </cfRule>
  </conditionalFormatting>
  <conditionalFormatting sqref="Q12:Q18">
    <cfRule type="expression" dxfId="244" priority="85">
      <formula>SUM($Q$12:$Q$18)&gt;SUM($J$5:$J$6)</formula>
    </cfRule>
  </conditionalFormatting>
  <conditionalFormatting sqref="Q31:Q37">
    <cfRule type="expression" dxfId="243" priority="89">
      <formula>SUM($Q$31:$Q$37)&gt;$J$6</formula>
    </cfRule>
  </conditionalFormatting>
  <conditionalFormatting sqref="Q45:Q51">
    <cfRule type="expression" dxfId="242" priority="92">
      <formula>SUM($Q$45:$Q$51)&gt;$J$7</formula>
    </cfRule>
  </conditionalFormatting>
  <conditionalFormatting sqref="R12:R18">
    <cfRule type="expression" dxfId="241" priority="86">
      <formula>SUM($R$12:$R$18)&gt;SUM($J$5:$J$6)</formula>
    </cfRule>
  </conditionalFormatting>
  <conditionalFormatting sqref="R31:R37">
    <cfRule type="expression" dxfId="240" priority="90">
      <formula>SUM($R$31:$R$37)&gt;$J$6</formula>
    </cfRule>
  </conditionalFormatting>
  <conditionalFormatting sqref="R45:R51">
    <cfRule type="expression" dxfId="239" priority="93">
      <formula>SUM($R$45:$R$51)&gt;$J$7</formula>
    </cfRule>
  </conditionalFormatting>
  <conditionalFormatting sqref="S12:S18">
    <cfRule type="expression" dxfId="238" priority="87">
      <formula>SUM($S$12:$S$18)&gt;SUM($J$5:$J$6)</formula>
    </cfRule>
  </conditionalFormatting>
  <conditionalFormatting sqref="S31:S37">
    <cfRule type="expression" dxfId="237" priority="91">
      <formula>SUM($S$31:$S$37)&gt;$J$6</formula>
    </cfRule>
  </conditionalFormatting>
  <conditionalFormatting sqref="S45:S51">
    <cfRule type="expression" dxfId="236" priority="94">
      <formula>SUM($S$45:$S$51)&gt;$J$7</formula>
    </cfRule>
  </conditionalFormatting>
  <conditionalFormatting sqref="Y12:Y18">
    <cfRule type="expression" dxfId="235" priority="21">
      <formula>Y12=1</formula>
    </cfRule>
  </conditionalFormatting>
  <conditionalFormatting sqref="Y25">
    <cfRule type="expression" dxfId="234" priority="19">
      <formula>Y25=1</formula>
    </cfRule>
  </conditionalFormatting>
  <conditionalFormatting sqref="Y27:Y33">
    <cfRule type="expression" dxfId="233" priority="13">
      <formula>Y27=1</formula>
    </cfRule>
  </conditionalFormatting>
  <conditionalFormatting sqref="Y47:Y53">
    <cfRule type="expression" dxfId="232" priority="12">
      <formula>Y47=1</formula>
    </cfRule>
  </conditionalFormatting>
  <conditionalFormatting sqref="Y26:AC26">
    <cfRule type="expression" dxfId="231" priority="20" stopIfTrue="1">
      <formula>$E$2=""</formula>
    </cfRule>
  </conditionalFormatting>
  <conditionalFormatting sqref="Y45:AC45">
    <cfRule type="expression" dxfId="230" priority="17">
      <formula>Y45=1</formula>
    </cfRule>
  </conditionalFormatting>
  <conditionalFormatting sqref="Y46:AC46">
    <cfRule type="expression" dxfId="229" priority="18" stopIfTrue="1">
      <formula>$E$2=""</formula>
    </cfRule>
  </conditionalFormatting>
  <dataValidations count="3">
    <dataValidation type="whole" allowBlank="1" showErrorMessage="1" error="Er klopt iets niet !!!!" sqref="J5:J7 C12:C24 E12:E24 G12:G24 P12:S18 P31:S37 C29:C38 E29:E38 G29:G38 C43:C53 E43:E53 G43:G53 P45:S51" xr:uid="{F9714723-9860-4368-9550-BBBD9451D90B}">
      <formula1>0</formula1>
      <formula2>200</formula2>
    </dataValidation>
    <dataValidation allowBlank="1" showInputMessage="1" showErrorMessage="1" prompt="Vul hier uw naam in" sqref="E2" xr:uid="{FDDB3A1E-C2F4-4979-B9A8-FDAE1114EAE1}"/>
    <dataValidation type="whole" allowBlank="1" showInputMessage="1" showErrorMessage="1" prompt="1 of 2 invullen" sqref="E3:N3" xr:uid="{3FE59869-8E18-4C20-9B6F-46592478C14F}">
      <formula1>1</formula1>
      <formula2>2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horizontalDpi="300" verticalDpi="300" r:id="rId1"/>
  <headerFooter>
    <oddFooter>&amp;R&amp;16&amp;D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0BEB-7D39-47F9-9FF7-A019DF6A7616}">
  <sheetPr>
    <pageSetUpPr fitToPage="1"/>
  </sheetPr>
  <dimension ref="A1:BA53"/>
  <sheetViews>
    <sheetView showGridLines="0" zoomScale="70" zoomScaleNormal="70" zoomScaleSheetLayoutView="70" workbookViewId="0">
      <selection activeCell="E2" sqref="E2:S2"/>
    </sheetView>
  </sheetViews>
  <sheetFormatPr defaultRowHeight="29.4" customHeight="1" x14ac:dyDescent="0.3"/>
  <cols>
    <col min="1" max="1" width="31.88671875" style="1" customWidth="1"/>
    <col min="2" max="2" width="12" style="1" customWidth="1"/>
    <col min="3" max="3" width="17.88671875" style="1" customWidth="1"/>
    <col min="4" max="4" width="1.5546875" style="1" customWidth="1"/>
    <col min="5" max="5" width="17.88671875" style="1" customWidth="1"/>
    <col min="6" max="6" width="1.5546875" style="1" customWidth="1"/>
    <col min="7" max="7" width="17.88671875" style="1" customWidth="1"/>
    <col min="8" max="8" width="0.88671875" style="1" customWidth="1"/>
    <col min="9" max="9" width="6.88671875" style="1" customWidth="1"/>
    <col min="10" max="10" width="20.6640625" style="14" customWidth="1"/>
    <col min="11" max="13" width="16.5546875" style="14" hidden="1" customWidth="1"/>
    <col min="14" max="14" width="4.21875" style="1" customWidth="1"/>
    <col min="15" max="15" width="12.77734375" style="5" customWidth="1"/>
    <col min="16" max="19" width="15.44140625" style="1" customWidth="1"/>
    <col min="20" max="20" width="8.88671875" style="1" hidden="1" customWidth="1"/>
    <col min="21" max="23" width="10.5546875" style="1" hidden="1" customWidth="1"/>
    <col min="24" max="24" width="8.88671875" style="1" hidden="1" customWidth="1"/>
    <col min="25" max="25" width="13.21875" style="1" hidden="1" customWidth="1"/>
    <col min="26" max="26" width="10.44140625" style="1" hidden="1" customWidth="1"/>
    <col min="27" max="27" width="11.77734375" style="1" hidden="1" customWidth="1"/>
    <col min="28" max="29" width="8.88671875" style="1" hidden="1" customWidth="1"/>
    <col min="30" max="30" width="10.21875" style="1" hidden="1" customWidth="1"/>
    <col min="31" max="36" width="8.88671875" style="1" hidden="1" customWidth="1"/>
    <col min="37" max="37" width="9.6640625" style="1" hidden="1" customWidth="1"/>
    <col min="38" max="45" width="8.88671875" style="1" hidden="1" customWidth="1"/>
    <col min="46" max="46" width="9" style="1" hidden="1" customWidth="1"/>
    <col min="47" max="53" width="8.88671875" style="1" hidden="1" customWidth="1"/>
    <col min="54" max="66" width="8.88671875" style="1" customWidth="1"/>
    <col min="67" max="16384" width="8.88671875" style="1"/>
  </cols>
  <sheetData>
    <row r="1" spans="1:42" ht="46.2" x14ac:dyDescent="0.3">
      <c r="A1" s="64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Z1" s="1">
        <v>1</v>
      </c>
      <c r="AA1" s="1" t="s">
        <v>103</v>
      </c>
      <c r="AB1" s="1">
        <v>1</v>
      </c>
      <c r="AD1" s="1" t="e">
        <f>VLOOKUP(E3,Z:AA,2,FALSE)</f>
        <v>#N/A</v>
      </c>
    </row>
    <row r="2" spans="1:42" ht="31.2" customHeight="1" x14ac:dyDescent="0.85">
      <c r="A2" s="67" t="s">
        <v>1</v>
      </c>
      <c r="B2" s="68"/>
      <c r="C2" s="68"/>
      <c r="D2" s="5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Z2" s="1">
        <v>2</v>
      </c>
      <c r="AA2" s="1" t="s">
        <v>2</v>
      </c>
      <c r="AB2" s="1">
        <v>1.4</v>
      </c>
      <c r="AD2" s="1" t="e">
        <f>VLOOKUP(E3,Z:AB,3,FALSE)</f>
        <v>#N/A</v>
      </c>
    </row>
    <row r="3" spans="1:42" ht="31.2" hidden="1" customHeight="1" x14ac:dyDescent="0.3">
      <c r="A3" s="69" t="s">
        <v>104</v>
      </c>
      <c r="B3" s="69"/>
      <c r="C3" s="69"/>
      <c r="D3" s="2"/>
      <c r="E3" s="70" t="str">
        <f>IF(E2="","",1)</f>
        <v/>
      </c>
      <c r="F3" s="71"/>
      <c r="G3" s="71"/>
      <c r="H3" s="71"/>
      <c r="I3" s="71"/>
      <c r="J3" s="71"/>
      <c r="K3" s="71"/>
      <c r="L3" s="71"/>
      <c r="M3" s="71"/>
      <c r="N3" s="71"/>
      <c r="O3" s="3"/>
      <c r="AB3" s="2"/>
      <c r="AD3" s="1">
        <f>IF(SUM(J5:J7)&gt;0,1,0)</f>
        <v>0</v>
      </c>
    </row>
    <row r="4" spans="1:42" ht="9.6" customHeight="1" x14ac:dyDescent="0.3"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AB4" s="2"/>
    </row>
    <row r="5" spans="1:42" ht="35.4" customHeight="1" x14ac:dyDescent="0.35">
      <c r="A5" s="63" t="s">
        <v>99</v>
      </c>
      <c r="B5" s="63"/>
      <c r="C5" s="63"/>
      <c r="D5" s="63"/>
      <c r="E5" s="63"/>
      <c r="F5" s="63"/>
      <c r="G5" s="63"/>
      <c r="H5" s="63"/>
      <c r="I5" s="6"/>
      <c r="J5" s="7"/>
      <c r="K5" s="8"/>
      <c r="L5" s="8"/>
      <c r="M5" s="8"/>
      <c r="Z5" s="1" t="s">
        <v>4</v>
      </c>
      <c r="AA5" s="9" t="s">
        <v>5</v>
      </c>
      <c r="AB5" s="2"/>
    </row>
    <row r="6" spans="1:42" ht="35.4" customHeight="1" x14ac:dyDescent="0.35">
      <c r="A6" s="63" t="s">
        <v>6</v>
      </c>
      <c r="B6" s="63"/>
      <c r="C6" s="63"/>
      <c r="D6" s="63"/>
      <c r="E6" s="63"/>
      <c r="F6" s="63"/>
      <c r="G6" s="63"/>
      <c r="H6" s="63"/>
      <c r="I6" s="6"/>
      <c r="J6" s="7"/>
      <c r="K6" s="8"/>
      <c r="L6" s="8"/>
      <c r="M6" s="8"/>
      <c r="V6" s="10"/>
      <c r="X6" s="11"/>
      <c r="AB6" s="2"/>
      <c r="AC6" s="1" t="s">
        <v>7</v>
      </c>
      <c r="AD6" s="10" t="e">
        <f>SUM(J8-AD7)</f>
        <v>#N/A</v>
      </c>
    </row>
    <row r="7" spans="1:42" ht="35.4" customHeight="1" x14ac:dyDescent="0.35">
      <c r="A7" s="63" t="s">
        <v>8</v>
      </c>
      <c r="B7" s="63"/>
      <c r="C7" s="63"/>
      <c r="D7" s="63"/>
      <c r="E7" s="63"/>
      <c r="F7" s="63"/>
      <c r="G7" s="63"/>
      <c r="H7" s="63"/>
      <c r="I7" s="6"/>
      <c r="J7" s="7"/>
      <c r="K7" s="8"/>
      <c r="L7" s="8"/>
      <c r="M7" s="8"/>
      <c r="V7" s="10"/>
      <c r="AB7" s="2"/>
      <c r="AC7" s="1" t="s">
        <v>9</v>
      </c>
      <c r="AD7" s="10" t="e">
        <f>SUM(J5:J7)*AD2+AD3</f>
        <v>#N/A</v>
      </c>
    </row>
    <row r="8" spans="1:42" ht="31.2" customHeight="1" x14ac:dyDescent="0.35">
      <c r="A8" s="63" t="s">
        <v>10</v>
      </c>
      <c r="B8" s="63"/>
      <c r="C8" s="63"/>
      <c r="D8" s="63"/>
      <c r="E8" s="63"/>
      <c r="F8" s="63"/>
      <c r="G8" s="63"/>
      <c r="H8" s="63"/>
      <c r="I8" s="12"/>
      <c r="J8" s="13">
        <f>IFERROR(SUM('Kleine_Straal-Prijs'!M:O),"")</f>
        <v>0</v>
      </c>
      <c r="V8" s="10"/>
      <c r="X8" s="15"/>
      <c r="Y8" s="15"/>
      <c r="Z8" s="15"/>
      <c r="AB8" s="2"/>
      <c r="AK8" s="62" t="s">
        <v>103</v>
      </c>
      <c r="AL8" s="62"/>
      <c r="AM8" s="62"/>
      <c r="AN8" s="62" t="s">
        <v>2</v>
      </c>
      <c r="AO8" s="62"/>
      <c r="AP8" s="62"/>
    </row>
    <row r="9" spans="1:42" ht="31.2" customHeight="1" x14ac:dyDescent="0.3">
      <c r="G9" s="16"/>
      <c r="H9" s="16"/>
      <c r="I9" s="16"/>
      <c r="V9" s="10"/>
      <c r="AB9" s="2"/>
      <c r="AE9" s="62" t="s">
        <v>11</v>
      </c>
      <c r="AF9" s="62"/>
      <c r="AH9" s="1" t="s">
        <v>12</v>
      </c>
      <c r="AI9" s="1" t="s">
        <v>13</v>
      </c>
      <c r="AJ9" s="1" t="s">
        <v>14</v>
      </c>
      <c r="AK9" s="1" t="s">
        <v>12</v>
      </c>
      <c r="AL9" s="1" t="s">
        <v>13</v>
      </c>
      <c r="AM9" s="1" t="s">
        <v>14</v>
      </c>
      <c r="AN9" s="1" t="s">
        <v>12</v>
      </c>
      <c r="AO9" s="1" t="s">
        <v>13</v>
      </c>
      <c r="AP9" s="1" t="s">
        <v>14</v>
      </c>
    </row>
    <row r="10" spans="1:42" ht="35.4" customHeight="1" x14ac:dyDescent="0.3">
      <c r="C10" s="17" t="s">
        <v>15</v>
      </c>
      <c r="D10" s="17"/>
      <c r="E10" s="17" t="s">
        <v>16</v>
      </c>
      <c r="F10" s="17"/>
      <c r="G10" s="17" t="s">
        <v>17</v>
      </c>
      <c r="H10" s="17"/>
      <c r="I10" s="17"/>
      <c r="J10" s="18" t="s">
        <v>18</v>
      </c>
      <c r="K10" s="17" t="s">
        <v>15</v>
      </c>
      <c r="L10" s="17" t="s">
        <v>16</v>
      </c>
      <c r="M10" s="17" t="s">
        <v>17</v>
      </c>
      <c r="V10" s="10"/>
      <c r="Y10" s="56" t="s">
        <v>15</v>
      </c>
      <c r="Z10" s="57"/>
      <c r="AA10" s="57"/>
      <c r="AB10" s="57"/>
      <c r="AC10" s="58"/>
      <c r="AE10" s="1" t="s">
        <v>103</v>
      </c>
      <c r="AF10" s="1" t="s">
        <v>2</v>
      </c>
      <c r="AG10" s="1">
        <v>1</v>
      </c>
      <c r="AH10" s="19" t="str">
        <f t="shared" ref="AH10" si="0">IF(E$3=1,AK10,AN10)</f>
        <v>Ja</v>
      </c>
      <c r="AI10" s="19" t="str">
        <f t="shared" ref="AI10" si="1">IF(E$3=1,AL10,AO10)</f>
        <v>Ja</v>
      </c>
      <c r="AJ10" s="19" t="str">
        <f t="shared" ref="AJ10:AJ22" si="2">IF(E$3=1,AM10,AP10)</f>
        <v>Ja</v>
      </c>
      <c r="AK10" s="20" t="str">
        <f>'Kleine_Straal-Prijs'!I3</f>
        <v>Ja</v>
      </c>
      <c r="AL10" s="20" t="str">
        <f>'Kleine_Straal-Prijs'!J3</f>
        <v>Ja</v>
      </c>
      <c r="AM10" s="20" t="str">
        <f>'Kleine_Straal-Prijs'!K3</f>
        <v>Ja</v>
      </c>
      <c r="AN10" s="20" t="s">
        <v>13</v>
      </c>
      <c r="AO10" s="20" t="s">
        <v>13</v>
      </c>
      <c r="AP10" s="20" t="s">
        <v>13</v>
      </c>
    </row>
    <row r="11" spans="1:42" ht="35.4" customHeight="1" x14ac:dyDescent="0.3">
      <c r="A11" s="59" t="s">
        <v>20</v>
      </c>
      <c r="B11" s="22">
        <v>0</v>
      </c>
      <c r="C11" s="23">
        <f>SUM(J5:J6)-SUM(C12:C24)</f>
        <v>0</v>
      </c>
      <c r="D11" s="24"/>
      <c r="E11" s="25">
        <f>SUM(J6)-SUM(E12:E24)</f>
        <v>0</v>
      </c>
      <c r="F11" s="24"/>
      <c r="G11" s="25">
        <f>SUM(J7)-SUM(G12:G24)</f>
        <v>0</v>
      </c>
      <c r="H11" s="4"/>
      <c r="I11" s="4">
        <v>0</v>
      </c>
      <c r="J11" s="26">
        <v>0</v>
      </c>
      <c r="K11" s="27"/>
      <c r="L11" s="27"/>
      <c r="M11" s="27"/>
      <c r="V11" s="10"/>
      <c r="X11" s="11"/>
      <c r="Y11" s="31"/>
      <c r="Z11" s="1" t="s">
        <v>21</v>
      </c>
      <c r="AA11" s="1" t="s">
        <v>22</v>
      </c>
      <c r="AB11" s="1" t="s">
        <v>23</v>
      </c>
      <c r="AC11" s="32" t="s">
        <v>24</v>
      </c>
      <c r="AG11" s="1">
        <v>2</v>
      </c>
      <c r="AH11" s="19" t="str">
        <f t="shared" ref="AH11:AH22" si="3">IF(E$3=1,AK11,AN11)</f>
        <v>Ja</v>
      </c>
      <c r="AI11" s="19" t="str">
        <f t="shared" ref="AI11:AI22" si="4">IF(E$3=1,AL11,AO11)</f>
        <v>Ja</v>
      </c>
      <c r="AJ11" s="19" t="str">
        <f t="shared" si="2"/>
        <v>ja</v>
      </c>
      <c r="AK11" s="20" t="str">
        <f>'Kleine_Straal-Prijs'!I4</f>
        <v>Ja</v>
      </c>
      <c r="AL11" s="20" t="str">
        <f>'Kleine_Straal-Prijs'!J4</f>
        <v>Ja</v>
      </c>
      <c r="AM11" s="20" t="str">
        <f>'Kleine_Straal-Prijs'!K4</f>
        <v>Ja</v>
      </c>
      <c r="AN11" s="20" t="s">
        <v>13</v>
      </c>
      <c r="AO11" s="20" t="s">
        <v>13</v>
      </c>
      <c r="AP11" s="20" t="s">
        <v>25</v>
      </c>
    </row>
    <row r="12" spans="1:42" ht="35.4" customHeight="1" x14ac:dyDescent="0.3">
      <c r="A12" s="59"/>
      <c r="B12" s="22">
        <v>1</v>
      </c>
      <c r="C12" s="33"/>
      <c r="D12" s="24"/>
      <c r="E12" s="33"/>
      <c r="F12" s="24"/>
      <c r="G12" s="33"/>
      <c r="H12" s="4"/>
      <c r="I12" s="4" t="s">
        <v>26</v>
      </c>
      <c r="J12" s="26">
        <v>1.25</v>
      </c>
      <c r="K12" s="27">
        <f t="shared" ref="K12:M24" si="5">$J12</f>
        <v>1.25</v>
      </c>
      <c r="L12" s="27">
        <f t="shared" si="5"/>
        <v>1.25</v>
      </c>
      <c r="M12" s="27">
        <f t="shared" si="5"/>
        <v>1.25</v>
      </c>
      <c r="V12" s="10">
        <f t="shared" ref="V12:V24" si="6">SUM(C12*K12)+(E12*L12)+(G12*M12)</f>
        <v>0</v>
      </c>
      <c r="W12" s="36">
        <f t="shared" ref="W12:W18" si="7">SUM(P12:S12)*T12</f>
        <v>0</v>
      </c>
      <c r="Y12" s="37" t="str">
        <f t="shared" ref="Y12:Y18" si="8">IF(E$3=1,AE12,AF12)</f>
        <v>Ja</v>
      </c>
      <c r="Z12" s="1" t="str">
        <f>Y12</f>
        <v>Ja</v>
      </c>
      <c r="AA12" s="1" t="str">
        <f>Z12</f>
        <v>Ja</v>
      </c>
      <c r="AB12" s="1" t="str">
        <f t="shared" ref="AB12:AC12" si="9">AA12</f>
        <v>Ja</v>
      </c>
      <c r="AC12" s="1" t="str">
        <f t="shared" si="9"/>
        <v>Ja</v>
      </c>
      <c r="AE12" s="38" t="str">
        <f>'Noyon-Prijs'!I32</f>
        <v>Ja</v>
      </c>
      <c r="AF12" s="38" t="s">
        <v>13</v>
      </c>
      <c r="AG12" s="1">
        <v>3</v>
      </c>
      <c r="AH12" s="19" t="str">
        <f t="shared" si="3"/>
        <v>Ja</v>
      </c>
      <c r="AI12" s="19" t="str">
        <f t="shared" si="4"/>
        <v>Ja</v>
      </c>
      <c r="AJ12" s="19" t="str">
        <f t="shared" si="2"/>
        <v>ja</v>
      </c>
      <c r="AK12" s="20" t="str">
        <f>'Kleine_Straal-Prijs'!I5</f>
        <v>Ja</v>
      </c>
      <c r="AL12" s="20" t="str">
        <f>'Kleine_Straal-Prijs'!J5</f>
        <v>Ja</v>
      </c>
      <c r="AM12" s="20" t="str">
        <f>'Kleine_Straal-Prijs'!K5</f>
        <v>Ja</v>
      </c>
      <c r="AN12" s="20" t="s">
        <v>13</v>
      </c>
      <c r="AO12" s="20" t="s">
        <v>13</v>
      </c>
      <c r="AP12" s="20" t="s">
        <v>25</v>
      </c>
    </row>
    <row r="13" spans="1:42" ht="35.4" customHeight="1" x14ac:dyDescent="0.3">
      <c r="A13" s="59"/>
      <c r="B13" s="22">
        <v>2</v>
      </c>
      <c r="C13" s="33"/>
      <c r="D13" s="24"/>
      <c r="E13" s="33"/>
      <c r="F13" s="24"/>
      <c r="G13" s="33"/>
      <c r="H13" s="4"/>
      <c r="I13" s="4" t="s">
        <v>28</v>
      </c>
      <c r="J13" s="26">
        <v>2.5</v>
      </c>
      <c r="K13" s="27">
        <f t="shared" si="5"/>
        <v>2.5</v>
      </c>
      <c r="L13" s="27">
        <f t="shared" si="5"/>
        <v>2.5</v>
      </c>
      <c r="M13" s="27">
        <f t="shared" si="5"/>
        <v>2.5</v>
      </c>
      <c r="V13" s="10">
        <f t="shared" si="6"/>
        <v>0</v>
      </c>
      <c r="W13" s="36">
        <f t="shared" si="7"/>
        <v>0</v>
      </c>
      <c r="Y13" s="37" t="str">
        <f t="shared" si="8"/>
        <v>Ja</v>
      </c>
      <c r="Z13" s="1" t="str">
        <f t="shared" ref="Z13:AC18" si="10">Y13</f>
        <v>Ja</v>
      </c>
      <c r="AA13" s="1" t="str">
        <f t="shared" si="10"/>
        <v>Ja</v>
      </c>
      <c r="AB13" s="1" t="str">
        <f t="shared" si="10"/>
        <v>Ja</v>
      </c>
      <c r="AC13" s="1" t="str">
        <f t="shared" si="10"/>
        <v>Ja</v>
      </c>
      <c r="AE13" s="38" t="str">
        <f>'Noyon-Prijs'!I33</f>
        <v>Ja</v>
      </c>
      <c r="AF13" s="38" t="s">
        <v>13</v>
      </c>
      <c r="AG13" s="1">
        <v>4</v>
      </c>
      <c r="AH13" s="19" t="str">
        <f t="shared" si="3"/>
        <v>Ja</v>
      </c>
      <c r="AI13" s="19" t="str">
        <f t="shared" si="4"/>
        <v>Ja</v>
      </c>
      <c r="AJ13" s="19" t="str">
        <f t="shared" si="2"/>
        <v>ja</v>
      </c>
      <c r="AK13" s="20" t="str">
        <f>'Kleine_Straal-Prijs'!I6</f>
        <v>Ja</v>
      </c>
      <c r="AL13" s="20" t="str">
        <f>'Kleine_Straal-Prijs'!J6</f>
        <v>Ja</v>
      </c>
      <c r="AM13" s="20" t="str">
        <f>'Kleine_Straal-Prijs'!K6</f>
        <v>Ja</v>
      </c>
      <c r="AN13" s="20" t="s">
        <v>13</v>
      </c>
      <c r="AO13" s="20" t="s">
        <v>13</v>
      </c>
      <c r="AP13" s="20" t="s">
        <v>25</v>
      </c>
    </row>
    <row r="14" spans="1:42" ht="35.4" customHeight="1" x14ac:dyDescent="0.3">
      <c r="A14" s="59"/>
      <c r="B14" s="22">
        <v>3</v>
      </c>
      <c r="C14" s="33"/>
      <c r="D14" s="24"/>
      <c r="E14" s="33"/>
      <c r="F14" s="24"/>
      <c r="G14" s="33"/>
      <c r="H14" s="4"/>
      <c r="I14" s="4" t="s">
        <v>30</v>
      </c>
      <c r="J14" s="26">
        <v>3.75</v>
      </c>
      <c r="K14" s="27">
        <f t="shared" si="5"/>
        <v>3.75</v>
      </c>
      <c r="L14" s="27">
        <f t="shared" si="5"/>
        <v>3.75</v>
      </c>
      <c r="M14" s="27">
        <f t="shared" si="5"/>
        <v>3.75</v>
      </c>
      <c r="V14" s="10">
        <f t="shared" si="6"/>
        <v>0</v>
      </c>
      <c r="W14" s="36">
        <f t="shared" si="7"/>
        <v>0</v>
      </c>
      <c r="Y14" s="37" t="str">
        <f t="shared" si="8"/>
        <v>Ja</v>
      </c>
      <c r="Z14" s="1" t="str">
        <f t="shared" si="10"/>
        <v>Ja</v>
      </c>
      <c r="AA14" s="1" t="str">
        <f t="shared" si="10"/>
        <v>Ja</v>
      </c>
      <c r="AB14" s="1" t="str">
        <f t="shared" si="10"/>
        <v>Ja</v>
      </c>
      <c r="AC14" s="1" t="str">
        <f t="shared" si="10"/>
        <v>Ja</v>
      </c>
      <c r="AE14" s="38" t="str">
        <f>'Noyon-Prijs'!I34</f>
        <v>Ja</v>
      </c>
      <c r="AF14" s="38" t="s">
        <v>13</v>
      </c>
      <c r="AG14" s="1">
        <v>5</v>
      </c>
      <c r="AH14" s="19" t="str">
        <f t="shared" si="3"/>
        <v>Ja</v>
      </c>
      <c r="AI14" s="19" t="str">
        <f t="shared" si="4"/>
        <v>Ja</v>
      </c>
      <c r="AJ14" s="19" t="str">
        <f t="shared" si="2"/>
        <v>ja</v>
      </c>
      <c r="AK14" s="20" t="str">
        <f>'Kleine_Straal-Prijs'!I7</f>
        <v>Ja</v>
      </c>
      <c r="AL14" s="20" t="str">
        <f>'Kleine_Straal-Prijs'!J7</f>
        <v>Ja</v>
      </c>
      <c r="AM14" s="20" t="str">
        <f>'Kleine_Straal-Prijs'!K7</f>
        <v>Ja</v>
      </c>
      <c r="AN14" s="20" t="s">
        <v>13</v>
      </c>
      <c r="AO14" s="20" t="s">
        <v>13</v>
      </c>
      <c r="AP14" s="20" t="s">
        <v>25</v>
      </c>
    </row>
    <row r="15" spans="1:42" ht="35.4" customHeight="1" x14ac:dyDescent="0.3">
      <c r="A15" s="59"/>
      <c r="B15" s="22">
        <v>4</v>
      </c>
      <c r="C15" s="33"/>
      <c r="D15" s="24"/>
      <c r="E15" s="33"/>
      <c r="F15" s="24"/>
      <c r="G15" s="33"/>
      <c r="H15" s="4"/>
      <c r="I15" s="4" t="s">
        <v>32</v>
      </c>
      <c r="J15" s="26">
        <v>5</v>
      </c>
      <c r="K15" s="27">
        <f t="shared" si="5"/>
        <v>5</v>
      </c>
      <c r="L15" s="27">
        <f t="shared" si="5"/>
        <v>5</v>
      </c>
      <c r="M15" s="27">
        <f t="shared" si="5"/>
        <v>5</v>
      </c>
      <c r="V15" s="10">
        <f t="shared" si="6"/>
        <v>0</v>
      </c>
      <c r="W15" s="36">
        <f t="shared" si="7"/>
        <v>0</v>
      </c>
      <c r="Y15" s="37" t="str">
        <f t="shared" si="8"/>
        <v>Nee</v>
      </c>
      <c r="Z15" s="1" t="str">
        <f t="shared" si="10"/>
        <v>Nee</v>
      </c>
      <c r="AA15" s="1" t="str">
        <f t="shared" si="10"/>
        <v>Nee</v>
      </c>
      <c r="AB15" s="1" t="str">
        <f t="shared" si="10"/>
        <v>Nee</v>
      </c>
      <c r="AC15" s="1" t="str">
        <f t="shared" si="10"/>
        <v>Nee</v>
      </c>
      <c r="AE15" s="38" t="str">
        <f>'Noyon-Prijs'!I35</f>
        <v>Ja</v>
      </c>
      <c r="AF15" s="38" t="s">
        <v>4</v>
      </c>
      <c r="AG15" s="1">
        <v>6</v>
      </c>
      <c r="AH15" s="19" t="str">
        <f t="shared" si="3"/>
        <v>Ja</v>
      </c>
      <c r="AI15" s="19" t="str">
        <f t="shared" si="4"/>
        <v>Ja</v>
      </c>
      <c r="AJ15" s="19" t="str">
        <f t="shared" si="2"/>
        <v>ja</v>
      </c>
      <c r="AK15" s="20" t="str">
        <f>'Kleine_Straal-Prijs'!I8</f>
        <v>Ja</v>
      </c>
      <c r="AL15" s="20" t="str">
        <f>'Kleine_Straal-Prijs'!J8</f>
        <v>Nee</v>
      </c>
      <c r="AM15" s="20" t="str">
        <f>'Kleine_Straal-Prijs'!K8</f>
        <v>Ja</v>
      </c>
      <c r="AN15" s="20" t="s">
        <v>13</v>
      </c>
      <c r="AO15" s="20" t="s">
        <v>13</v>
      </c>
      <c r="AP15" s="20" t="s">
        <v>25</v>
      </c>
    </row>
    <row r="16" spans="1:42" ht="35.4" customHeight="1" x14ac:dyDescent="0.3">
      <c r="A16" s="59"/>
      <c r="B16" s="22">
        <v>5</v>
      </c>
      <c r="C16" s="33"/>
      <c r="D16" s="24"/>
      <c r="E16" s="33"/>
      <c r="F16" s="24"/>
      <c r="G16" s="33"/>
      <c r="H16" s="4"/>
      <c r="I16" s="4" t="s">
        <v>35</v>
      </c>
      <c r="J16" s="26">
        <v>7.5</v>
      </c>
      <c r="K16" s="27">
        <f t="shared" si="5"/>
        <v>7.5</v>
      </c>
      <c r="L16" s="27">
        <f t="shared" si="5"/>
        <v>7.5</v>
      </c>
      <c r="M16" s="27">
        <f t="shared" si="5"/>
        <v>7.5</v>
      </c>
      <c r="V16" s="10">
        <f t="shared" si="6"/>
        <v>0</v>
      </c>
      <c r="W16" s="36">
        <f t="shared" si="7"/>
        <v>0</v>
      </c>
      <c r="Y16" s="37" t="str">
        <f t="shared" si="8"/>
        <v>Nee</v>
      </c>
      <c r="Z16" s="1" t="str">
        <f t="shared" si="10"/>
        <v>Nee</v>
      </c>
      <c r="AA16" s="1" t="str">
        <f t="shared" si="10"/>
        <v>Nee</v>
      </c>
      <c r="AB16" s="1" t="str">
        <f t="shared" si="10"/>
        <v>Nee</v>
      </c>
      <c r="AC16" s="1" t="str">
        <f t="shared" si="10"/>
        <v>Nee</v>
      </c>
      <c r="AE16" s="38" t="str">
        <f>'Noyon-Prijs'!I36</f>
        <v>Ja</v>
      </c>
      <c r="AF16" s="38" t="s">
        <v>4</v>
      </c>
      <c r="AG16" s="1">
        <v>7</v>
      </c>
      <c r="AH16" s="19" t="str">
        <f t="shared" si="3"/>
        <v>Ja</v>
      </c>
      <c r="AI16" s="19" t="str">
        <f t="shared" si="4"/>
        <v>Ja</v>
      </c>
      <c r="AJ16" s="19" t="str">
        <f t="shared" si="2"/>
        <v>ja</v>
      </c>
      <c r="AK16" s="20" t="str">
        <f>'Kleine_Straal-Prijs'!I9</f>
        <v>Ja</v>
      </c>
      <c r="AL16" s="20" t="str">
        <f>'Kleine_Straal-Prijs'!J9</f>
        <v>Nee</v>
      </c>
      <c r="AM16" s="20" t="str">
        <f>'Kleine_Straal-Prijs'!K9</f>
        <v>Ja</v>
      </c>
      <c r="AN16" s="20" t="s">
        <v>13</v>
      </c>
      <c r="AO16" s="20" t="s">
        <v>13</v>
      </c>
      <c r="AP16" s="20" t="s">
        <v>25</v>
      </c>
    </row>
    <row r="17" spans="1:42" ht="35.4" customHeight="1" x14ac:dyDescent="0.3">
      <c r="A17" s="59"/>
      <c r="B17" s="22">
        <v>6</v>
      </c>
      <c r="C17" s="33"/>
      <c r="D17" s="24"/>
      <c r="E17" s="33"/>
      <c r="F17" s="24"/>
      <c r="G17" s="33"/>
      <c r="H17" s="4"/>
      <c r="I17" s="4" t="s">
        <v>37</v>
      </c>
      <c r="J17" s="26">
        <v>12.5</v>
      </c>
      <c r="K17" s="27">
        <f t="shared" si="5"/>
        <v>12.5</v>
      </c>
      <c r="L17" s="27">
        <f t="shared" si="5"/>
        <v>12.5</v>
      </c>
      <c r="M17" s="27">
        <f t="shared" si="5"/>
        <v>12.5</v>
      </c>
      <c r="V17" s="10">
        <f t="shared" si="6"/>
        <v>0</v>
      </c>
      <c r="W17" s="36">
        <f t="shared" si="7"/>
        <v>0</v>
      </c>
      <c r="Y17" s="37" t="str">
        <f t="shared" si="8"/>
        <v>Nee</v>
      </c>
      <c r="Z17" s="1" t="str">
        <f t="shared" si="10"/>
        <v>Nee</v>
      </c>
      <c r="AA17" s="1" t="str">
        <f t="shared" si="10"/>
        <v>Nee</v>
      </c>
      <c r="AB17" s="1" t="str">
        <f t="shared" si="10"/>
        <v>Nee</v>
      </c>
      <c r="AC17" s="1" t="str">
        <f t="shared" si="10"/>
        <v>Nee</v>
      </c>
      <c r="AE17" s="38" t="str">
        <f>'Noyon-Prijs'!I37</f>
        <v>Ja</v>
      </c>
      <c r="AF17" s="38" t="s">
        <v>4</v>
      </c>
      <c r="AG17" s="1">
        <v>8</v>
      </c>
      <c r="AH17" s="19" t="str">
        <f t="shared" si="3"/>
        <v>Nee</v>
      </c>
      <c r="AI17" s="19" t="str">
        <f t="shared" si="4"/>
        <v>Nee</v>
      </c>
      <c r="AJ17" s="19" t="str">
        <f t="shared" si="2"/>
        <v>Nee</v>
      </c>
      <c r="AK17" s="20" t="str">
        <f>'Kleine_Straal-Prijs'!I10</f>
        <v>Nee</v>
      </c>
      <c r="AL17" s="20" t="str">
        <f>'Kleine_Straal-Prijs'!J10</f>
        <v>Nee</v>
      </c>
      <c r="AM17" s="20" t="str">
        <f>'Kleine_Straal-Prijs'!K10</f>
        <v>Nee</v>
      </c>
      <c r="AN17" s="20" t="s">
        <v>4</v>
      </c>
      <c r="AO17" s="20" t="s">
        <v>4</v>
      </c>
      <c r="AP17" s="20" t="s">
        <v>4</v>
      </c>
    </row>
    <row r="18" spans="1:42" ht="35.4" customHeight="1" x14ac:dyDescent="0.3">
      <c r="A18" s="59"/>
      <c r="B18" s="22">
        <v>7</v>
      </c>
      <c r="C18" s="33"/>
      <c r="D18" s="24"/>
      <c r="E18" s="33"/>
      <c r="F18" s="24"/>
      <c r="G18" s="33"/>
      <c r="H18" s="4"/>
      <c r="I18" s="4" t="s">
        <v>39</v>
      </c>
      <c r="J18" s="26">
        <v>20</v>
      </c>
      <c r="K18" s="27">
        <f t="shared" si="5"/>
        <v>20</v>
      </c>
      <c r="L18" s="27">
        <f t="shared" si="5"/>
        <v>20</v>
      </c>
      <c r="M18" s="27">
        <f t="shared" si="5"/>
        <v>20</v>
      </c>
      <c r="V18" s="10">
        <f t="shared" si="6"/>
        <v>0</v>
      </c>
      <c r="W18" s="36">
        <f t="shared" si="7"/>
        <v>0</v>
      </c>
      <c r="Y18" s="37" t="str">
        <f t="shared" si="8"/>
        <v>Nee</v>
      </c>
      <c r="Z18" s="1" t="str">
        <f t="shared" si="10"/>
        <v>Nee</v>
      </c>
      <c r="AA18" s="1" t="str">
        <f t="shared" si="10"/>
        <v>Nee</v>
      </c>
      <c r="AB18" s="1" t="str">
        <f t="shared" si="10"/>
        <v>Nee</v>
      </c>
      <c r="AC18" s="1" t="str">
        <f t="shared" si="10"/>
        <v>Nee</v>
      </c>
      <c r="AE18" s="38" t="str">
        <f>'Noyon-Prijs'!I38</f>
        <v>Ja</v>
      </c>
      <c r="AF18" s="38" t="s">
        <v>4</v>
      </c>
      <c r="AG18" s="1">
        <v>9</v>
      </c>
      <c r="AH18" s="19" t="str">
        <f t="shared" si="3"/>
        <v>Nee</v>
      </c>
      <c r="AI18" s="19" t="str">
        <f t="shared" si="4"/>
        <v>Nee</v>
      </c>
      <c r="AJ18" s="19" t="str">
        <f t="shared" si="2"/>
        <v>Nee</v>
      </c>
      <c r="AK18" s="20" t="str">
        <f>'Kleine_Straal-Prijs'!I11</f>
        <v>Nee</v>
      </c>
      <c r="AL18" s="20" t="str">
        <f>'Kleine_Straal-Prijs'!J11</f>
        <v>Nee</v>
      </c>
      <c r="AM18" s="20" t="str">
        <f>'Kleine_Straal-Prijs'!K11</f>
        <v>Nee</v>
      </c>
      <c r="AN18" s="20" t="s">
        <v>4</v>
      </c>
      <c r="AO18" s="20" t="s">
        <v>4</v>
      </c>
      <c r="AP18" s="20" t="s">
        <v>4</v>
      </c>
    </row>
    <row r="19" spans="1:42" s="39" customFormat="1" ht="35.4" hidden="1" customHeight="1" x14ac:dyDescent="0.3">
      <c r="A19" s="59"/>
      <c r="B19" s="22">
        <v>8</v>
      </c>
      <c r="C19" s="33"/>
      <c r="D19" s="24"/>
      <c r="E19" s="33"/>
      <c r="F19" s="24"/>
      <c r="G19" s="33"/>
      <c r="H19" s="4"/>
      <c r="I19" s="4" t="s">
        <v>41</v>
      </c>
      <c r="J19" s="26">
        <v>30</v>
      </c>
      <c r="K19" s="27">
        <f t="shared" si="5"/>
        <v>30</v>
      </c>
      <c r="L19" s="27">
        <f t="shared" si="5"/>
        <v>30</v>
      </c>
      <c r="M19" s="27">
        <f t="shared" si="5"/>
        <v>30</v>
      </c>
      <c r="N19" s="1"/>
      <c r="O19" s="5"/>
      <c r="P19" s="1"/>
      <c r="Q19" s="1"/>
      <c r="R19" s="1"/>
      <c r="S19" s="1"/>
      <c r="T19" s="1"/>
      <c r="U19" s="1"/>
      <c r="V19" s="10">
        <f t="shared" si="6"/>
        <v>0</v>
      </c>
      <c r="X19" s="11"/>
      <c r="Y19" s="1"/>
      <c r="Z19" s="1"/>
      <c r="AA19" s="1"/>
      <c r="AB19" s="2"/>
      <c r="AG19" s="19" t="s">
        <v>42</v>
      </c>
      <c r="AH19" s="19" t="str">
        <f t="shared" si="3"/>
        <v>Nee</v>
      </c>
      <c r="AI19" s="19" t="str">
        <f t="shared" si="4"/>
        <v>Nee</v>
      </c>
      <c r="AJ19" s="19" t="str">
        <f t="shared" si="2"/>
        <v>Nee</v>
      </c>
      <c r="AK19" s="20" t="str">
        <f>'Kleine_Straal-Prijs'!I12</f>
        <v>Nee</v>
      </c>
      <c r="AL19" s="20" t="str">
        <f>'Kleine_Straal-Prijs'!J12</f>
        <v>Nee</v>
      </c>
      <c r="AM19" s="20" t="str">
        <f>'Kleine_Straal-Prijs'!K12</f>
        <v>Nee</v>
      </c>
      <c r="AN19" s="20" t="s">
        <v>4</v>
      </c>
      <c r="AO19" s="20" t="s">
        <v>4</v>
      </c>
      <c r="AP19" s="20" t="s">
        <v>4</v>
      </c>
    </row>
    <row r="20" spans="1:42" ht="35.4" hidden="1" customHeight="1" x14ac:dyDescent="0.3">
      <c r="A20" s="59"/>
      <c r="B20" s="22">
        <v>9</v>
      </c>
      <c r="C20" s="33"/>
      <c r="D20" s="24"/>
      <c r="E20" s="33"/>
      <c r="F20" s="24"/>
      <c r="G20" s="33"/>
      <c r="H20" s="4"/>
      <c r="I20" s="4" t="s">
        <v>43</v>
      </c>
      <c r="J20" s="26">
        <v>45</v>
      </c>
      <c r="K20" s="27">
        <f t="shared" si="5"/>
        <v>45</v>
      </c>
      <c r="L20" s="27">
        <f t="shared" si="5"/>
        <v>45</v>
      </c>
      <c r="M20" s="27">
        <f t="shared" si="5"/>
        <v>45</v>
      </c>
      <c r="N20" s="39"/>
      <c r="V20" s="10">
        <f t="shared" si="6"/>
        <v>0</v>
      </c>
      <c r="X20" s="11"/>
      <c r="AB20" s="2"/>
      <c r="AG20" s="1" t="s">
        <v>44</v>
      </c>
      <c r="AH20" s="19" t="str">
        <f t="shared" si="3"/>
        <v>Nee</v>
      </c>
      <c r="AI20" s="19" t="str">
        <f t="shared" si="4"/>
        <v>Nee</v>
      </c>
      <c r="AJ20" s="19" t="str">
        <f t="shared" si="2"/>
        <v>Nee</v>
      </c>
      <c r="AK20" s="20" t="str">
        <f>'Kleine_Straal-Prijs'!I13</f>
        <v>Nee</v>
      </c>
      <c r="AL20" s="20" t="str">
        <f>'Kleine_Straal-Prijs'!J13</f>
        <v>Nee</v>
      </c>
      <c r="AM20" s="20" t="str">
        <f>'Kleine_Straal-Prijs'!K13</f>
        <v>Nee</v>
      </c>
      <c r="AN20" s="20" t="s">
        <v>4</v>
      </c>
      <c r="AO20" s="20" t="s">
        <v>4</v>
      </c>
      <c r="AP20" s="20" t="s">
        <v>4</v>
      </c>
    </row>
    <row r="21" spans="1:42" ht="35.4" hidden="1" customHeight="1" x14ac:dyDescent="0.3">
      <c r="A21" s="59"/>
      <c r="B21" s="22" t="s">
        <v>42</v>
      </c>
      <c r="C21" s="33"/>
      <c r="D21" s="24"/>
      <c r="E21" s="33"/>
      <c r="F21" s="24"/>
      <c r="G21" s="33"/>
      <c r="H21" s="4"/>
      <c r="I21" s="4" t="s">
        <v>45</v>
      </c>
      <c r="J21" s="26">
        <v>65</v>
      </c>
      <c r="K21" s="27">
        <f t="shared" si="5"/>
        <v>65</v>
      </c>
      <c r="L21" s="27">
        <f t="shared" si="5"/>
        <v>65</v>
      </c>
      <c r="M21" s="27">
        <f t="shared" si="5"/>
        <v>65</v>
      </c>
      <c r="V21" s="10">
        <f t="shared" si="6"/>
        <v>0</v>
      </c>
      <c r="X21" s="11"/>
      <c r="AB21" s="2"/>
      <c r="AG21" s="1" t="s">
        <v>46</v>
      </c>
      <c r="AH21" s="19" t="str">
        <f t="shared" si="3"/>
        <v>Nee</v>
      </c>
      <c r="AI21" s="19" t="str">
        <f t="shared" si="4"/>
        <v>Nee</v>
      </c>
      <c r="AJ21" s="19" t="str">
        <f t="shared" si="2"/>
        <v>Nee</v>
      </c>
      <c r="AK21" s="20" t="str">
        <f>'Kleine_Straal-Prijs'!I14</f>
        <v>Nee</v>
      </c>
      <c r="AL21" s="20" t="str">
        <f>'Kleine_Straal-Prijs'!J14</f>
        <v>Nee</v>
      </c>
      <c r="AM21" s="20" t="str">
        <f>'Kleine_Straal-Prijs'!K14</f>
        <v>Nee</v>
      </c>
      <c r="AN21" s="20" t="s">
        <v>4</v>
      </c>
      <c r="AO21" s="20" t="s">
        <v>4</v>
      </c>
      <c r="AP21" s="20" t="s">
        <v>4</v>
      </c>
    </row>
    <row r="22" spans="1:42" ht="35.4" hidden="1" customHeight="1" x14ac:dyDescent="0.3">
      <c r="A22" s="59"/>
      <c r="B22" s="22" t="s">
        <v>44</v>
      </c>
      <c r="C22" s="33"/>
      <c r="D22" s="24"/>
      <c r="E22" s="33"/>
      <c r="F22" s="24"/>
      <c r="G22" s="33"/>
      <c r="H22" s="4"/>
      <c r="I22" s="4" t="s">
        <v>47</v>
      </c>
      <c r="J22" s="26">
        <v>90</v>
      </c>
      <c r="K22" s="27">
        <f t="shared" si="5"/>
        <v>90</v>
      </c>
      <c r="L22" s="27">
        <f t="shared" si="5"/>
        <v>90</v>
      </c>
      <c r="M22" s="27">
        <f t="shared" si="5"/>
        <v>90</v>
      </c>
      <c r="V22" s="10">
        <f t="shared" si="6"/>
        <v>0</v>
      </c>
      <c r="W22" s="36"/>
      <c r="X22" s="11"/>
      <c r="AB22" s="2"/>
      <c r="AG22" s="1" t="s">
        <v>48</v>
      </c>
      <c r="AH22" s="19" t="str">
        <f t="shared" si="3"/>
        <v>Nee</v>
      </c>
      <c r="AI22" s="19" t="str">
        <f t="shared" si="4"/>
        <v>Nee</v>
      </c>
      <c r="AJ22" s="19" t="str">
        <f t="shared" si="2"/>
        <v>Nee</v>
      </c>
      <c r="AK22" s="20" t="str">
        <f>'Kleine_Straal-Prijs'!I15</f>
        <v>Nee</v>
      </c>
      <c r="AL22" s="20" t="str">
        <f>'Kleine_Straal-Prijs'!J15</f>
        <v>Nee</v>
      </c>
      <c r="AM22" s="20" t="str">
        <f>'Kleine_Straal-Prijs'!K15</f>
        <v>Nee</v>
      </c>
      <c r="AN22" s="20" t="s">
        <v>4</v>
      </c>
      <c r="AO22" s="20" t="s">
        <v>4</v>
      </c>
      <c r="AP22" s="20" t="s">
        <v>4</v>
      </c>
    </row>
    <row r="23" spans="1:42" ht="35.4" hidden="1" customHeight="1" x14ac:dyDescent="0.3">
      <c r="A23" s="59"/>
      <c r="B23" s="22" t="s">
        <v>46</v>
      </c>
      <c r="C23" s="33"/>
      <c r="D23" s="24"/>
      <c r="E23" s="33"/>
      <c r="F23" s="24"/>
      <c r="G23" s="33"/>
      <c r="H23" s="4"/>
      <c r="I23" s="4" t="s">
        <v>49</v>
      </c>
      <c r="J23" s="26">
        <v>140</v>
      </c>
      <c r="K23" s="27">
        <f t="shared" si="5"/>
        <v>140</v>
      </c>
      <c r="L23" s="27">
        <f t="shared" si="5"/>
        <v>140</v>
      </c>
      <c r="M23" s="27">
        <f t="shared" si="5"/>
        <v>140</v>
      </c>
      <c r="V23" s="10">
        <f t="shared" si="6"/>
        <v>0</v>
      </c>
      <c r="W23" s="36"/>
      <c r="X23" s="11"/>
    </row>
    <row r="24" spans="1:42" ht="35.4" hidden="1" customHeight="1" x14ac:dyDescent="0.3">
      <c r="A24" s="59"/>
      <c r="B24" s="22" t="s">
        <v>48</v>
      </c>
      <c r="C24" s="33"/>
      <c r="D24" s="24"/>
      <c r="E24" s="33"/>
      <c r="F24" s="24"/>
      <c r="G24" s="33"/>
      <c r="H24" s="4"/>
      <c r="I24" s="4" t="s">
        <v>50</v>
      </c>
      <c r="J24" s="26">
        <v>200</v>
      </c>
      <c r="K24" s="27">
        <f t="shared" si="5"/>
        <v>200</v>
      </c>
      <c r="L24" s="27">
        <f t="shared" si="5"/>
        <v>200</v>
      </c>
      <c r="M24" s="27">
        <f t="shared" si="5"/>
        <v>200</v>
      </c>
      <c r="V24" s="10">
        <f t="shared" si="6"/>
        <v>0</v>
      </c>
      <c r="W24" s="36"/>
      <c r="X24" s="11"/>
    </row>
    <row r="25" spans="1:42" ht="35.4" hidden="1" customHeight="1" x14ac:dyDescent="0.3">
      <c r="A25" s="21"/>
      <c r="B25" s="22"/>
      <c r="C25" s="24"/>
      <c r="D25" s="24"/>
      <c r="E25" s="24"/>
      <c r="F25" s="24"/>
      <c r="G25" s="24"/>
      <c r="H25" s="4"/>
      <c r="I25" s="4"/>
      <c r="J25" s="26"/>
      <c r="K25" s="27"/>
      <c r="L25" s="27"/>
      <c r="M25" s="27"/>
      <c r="V25" s="10"/>
      <c r="W25" s="36"/>
      <c r="X25" s="11"/>
      <c r="Y25" s="56" t="s">
        <v>16</v>
      </c>
      <c r="Z25" s="57"/>
      <c r="AA25" s="57"/>
      <c r="AB25" s="57"/>
      <c r="AC25" s="58"/>
      <c r="AE25" s="1" t="s">
        <v>0</v>
      </c>
      <c r="AF25" s="1" t="s">
        <v>2</v>
      </c>
    </row>
    <row r="26" spans="1:42" ht="35.4" hidden="1" customHeight="1" x14ac:dyDescent="0.3">
      <c r="A26" s="21"/>
      <c r="B26" s="22"/>
      <c r="C26" s="24"/>
      <c r="D26" s="24"/>
      <c r="E26" s="24"/>
      <c r="F26" s="24"/>
      <c r="G26" s="24"/>
      <c r="H26" s="4"/>
      <c r="I26" s="4"/>
      <c r="J26" s="26"/>
      <c r="K26" s="27"/>
      <c r="L26" s="27"/>
      <c r="M26" s="27"/>
      <c r="V26" s="10"/>
      <c r="W26" s="36"/>
      <c r="X26" s="11"/>
      <c r="Y26" s="31"/>
      <c r="Z26" s="1" t="s">
        <v>21</v>
      </c>
      <c r="AA26" s="1" t="s">
        <v>22</v>
      </c>
      <c r="AB26" s="1" t="s">
        <v>23</v>
      </c>
      <c r="AC26" s="32" t="s">
        <v>24</v>
      </c>
    </row>
    <row r="27" spans="1:42" ht="35.4" customHeight="1" x14ac:dyDescent="0.3">
      <c r="A27" s="21"/>
      <c r="B27" s="22"/>
      <c r="C27" s="24"/>
      <c r="D27" s="24"/>
      <c r="E27" s="24"/>
      <c r="F27" s="24"/>
      <c r="G27" s="24"/>
      <c r="H27" s="4"/>
      <c r="I27" s="4"/>
      <c r="J27" s="26"/>
      <c r="K27" s="27"/>
      <c r="L27" s="27"/>
      <c r="M27" s="27"/>
      <c r="V27" s="10"/>
      <c r="W27" s="36">
        <f t="shared" ref="W27:W33" si="11">SUM(P31:S31)*T27</f>
        <v>0</v>
      </c>
      <c r="X27" s="11"/>
      <c r="Y27" s="37" t="str">
        <f t="shared" ref="Y27:Y33" si="12">IF(E$3=1,AE27,AF27)</f>
        <v>Ja</v>
      </c>
      <c r="Z27" s="1" t="str">
        <f>Y27</f>
        <v>Ja</v>
      </c>
      <c r="AA27" s="1" t="str">
        <f>Z27</f>
        <v>Ja</v>
      </c>
      <c r="AB27" s="1" t="str">
        <f t="shared" ref="AB27:AC27" si="13">AA27</f>
        <v>Ja</v>
      </c>
      <c r="AC27" s="1" t="str">
        <f t="shared" si="13"/>
        <v>Ja</v>
      </c>
      <c r="AE27" s="38" t="str">
        <f>'Noyon-Prijs'!J32</f>
        <v>Ja</v>
      </c>
      <c r="AF27" s="38" t="s">
        <v>13</v>
      </c>
    </row>
    <row r="28" spans="1:42" ht="35.4" hidden="1" customHeight="1" x14ac:dyDescent="0.3">
      <c r="A28" s="21"/>
      <c r="B28" s="22"/>
      <c r="C28" s="24"/>
      <c r="D28" s="24"/>
      <c r="E28" s="24"/>
      <c r="F28" s="24"/>
      <c r="G28" s="24"/>
      <c r="H28" s="4"/>
      <c r="I28" s="4"/>
      <c r="J28" s="26"/>
      <c r="K28" s="27"/>
      <c r="L28" s="27"/>
      <c r="M28" s="27"/>
      <c r="V28" s="10"/>
      <c r="W28" s="36">
        <f t="shared" si="11"/>
        <v>0</v>
      </c>
      <c r="X28" s="11"/>
      <c r="Y28" s="37" t="str">
        <f t="shared" si="12"/>
        <v>Ja</v>
      </c>
      <c r="Z28" s="1" t="str">
        <f t="shared" ref="Z28:AC33" si="14">Y28</f>
        <v>Ja</v>
      </c>
      <c r="AA28" s="1" t="str">
        <f t="shared" si="14"/>
        <v>Ja</v>
      </c>
      <c r="AB28" s="1" t="str">
        <f t="shared" si="14"/>
        <v>Ja</v>
      </c>
      <c r="AC28" s="1" t="str">
        <f t="shared" si="14"/>
        <v>Ja</v>
      </c>
      <c r="AE28" s="38" t="str">
        <f>'Noyon-Prijs'!J33</f>
        <v>Ja</v>
      </c>
      <c r="AF28" s="38" t="s">
        <v>13</v>
      </c>
    </row>
    <row r="29" spans="1:42" ht="35.4" customHeight="1" x14ac:dyDescent="0.3">
      <c r="A29" s="59" t="s">
        <v>51</v>
      </c>
      <c r="B29" s="22">
        <v>1</v>
      </c>
      <c r="C29" s="7"/>
      <c r="D29" s="24"/>
      <c r="E29" s="7"/>
      <c r="F29" s="24"/>
      <c r="G29" s="7"/>
      <c r="H29" s="4"/>
      <c r="I29" s="4" t="s">
        <v>26</v>
      </c>
      <c r="J29" s="26">
        <v>1</v>
      </c>
      <c r="K29" s="27">
        <f>$J29</f>
        <v>1</v>
      </c>
      <c r="L29" s="27">
        <f t="shared" ref="L29:M48" si="15">$J29</f>
        <v>1</v>
      </c>
      <c r="M29" s="27">
        <f t="shared" si="15"/>
        <v>1</v>
      </c>
      <c r="V29" s="10">
        <f t="shared" ref="V29:V38" si="16">SUM(C29*K29)+(E29*L29)+(G29*M29)</f>
        <v>0</v>
      </c>
      <c r="W29" s="36">
        <f t="shared" si="11"/>
        <v>0</v>
      </c>
      <c r="X29" s="11"/>
      <c r="Y29" s="37" t="str">
        <f t="shared" si="12"/>
        <v>Ja</v>
      </c>
      <c r="Z29" s="1" t="str">
        <f t="shared" si="14"/>
        <v>Ja</v>
      </c>
      <c r="AA29" s="1" t="str">
        <f t="shared" si="14"/>
        <v>Ja</v>
      </c>
      <c r="AB29" s="1" t="str">
        <f t="shared" si="14"/>
        <v>Ja</v>
      </c>
      <c r="AC29" s="1" t="str">
        <f t="shared" si="14"/>
        <v>Ja</v>
      </c>
      <c r="AE29" s="38" t="str">
        <f>'Noyon-Prijs'!J34</f>
        <v>Ja</v>
      </c>
      <c r="AF29" s="38" t="s">
        <v>13</v>
      </c>
    </row>
    <row r="30" spans="1:42" ht="35.4" customHeight="1" x14ac:dyDescent="0.3">
      <c r="A30" s="59"/>
      <c r="B30" s="22">
        <v>2</v>
      </c>
      <c r="C30" s="7"/>
      <c r="D30" s="24"/>
      <c r="E30" s="7"/>
      <c r="F30" s="24"/>
      <c r="G30" s="7"/>
      <c r="H30" s="4"/>
      <c r="I30" s="4" t="s">
        <v>28</v>
      </c>
      <c r="J30" s="26">
        <v>2</v>
      </c>
      <c r="K30" s="27">
        <f t="shared" ref="K30:M53" si="17">$J30</f>
        <v>2</v>
      </c>
      <c r="L30" s="27">
        <f t="shared" si="15"/>
        <v>2</v>
      </c>
      <c r="M30" s="27">
        <f t="shared" si="15"/>
        <v>2</v>
      </c>
      <c r="V30" s="10">
        <f t="shared" si="16"/>
        <v>0</v>
      </c>
      <c r="W30" s="36">
        <f t="shared" si="11"/>
        <v>0</v>
      </c>
      <c r="X30" s="11"/>
      <c r="Y30" s="37" t="str">
        <f t="shared" si="12"/>
        <v>Nee</v>
      </c>
      <c r="Z30" s="1" t="str">
        <f t="shared" si="14"/>
        <v>Nee</v>
      </c>
      <c r="AA30" s="1" t="str">
        <f t="shared" si="14"/>
        <v>Nee</v>
      </c>
      <c r="AB30" s="1" t="str">
        <f t="shared" si="14"/>
        <v>Nee</v>
      </c>
      <c r="AC30" s="1" t="str">
        <f t="shared" si="14"/>
        <v>Nee</v>
      </c>
      <c r="AE30" s="38" t="str">
        <f>'Noyon-Prijs'!J35</f>
        <v>Ja</v>
      </c>
      <c r="AF30" s="38" t="s">
        <v>4</v>
      </c>
    </row>
    <row r="31" spans="1:42" ht="35.4" customHeight="1" x14ac:dyDescent="0.3">
      <c r="A31" s="59"/>
      <c r="B31" s="22">
        <v>3</v>
      </c>
      <c r="C31" s="7"/>
      <c r="D31" s="24"/>
      <c r="E31" s="7"/>
      <c r="F31" s="24"/>
      <c r="G31" s="7"/>
      <c r="H31" s="4"/>
      <c r="I31" s="4" t="s">
        <v>30</v>
      </c>
      <c r="J31" s="26">
        <v>3</v>
      </c>
      <c r="K31" s="27">
        <f t="shared" si="17"/>
        <v>3</v>
      </c>
      <c r="L31" s="27">
        <f t="shared" si="15"/>
        <v>3</v>
      </c>
      <c r="M31" s="27">
        <f t="shared" si="15"/>
        <v>3</v>
      </c>
      <c r="V31" s="10">
        <f t="shared" si="16"/>
        <v>0</v>
      </c>
      <c r="W31" s="36">
        <f t="shared" si="11"/>
        <v>0</v>
      </c>
      <c r="X31" s="11"/>
      <c r="Y31" s="37" t="str">
        <f t="shared" si="12"/>
        <v>Nee</v>
      </c>
      <c r="Z31" s="1" t="str">
        <f t="shared" si="14"/>
        <v>Nee</v>
      </c>
      <c r="AA31" s="1" t="str">
        <f t="shared" si="14"/>
        <v>Nee</v>
      </c>
      <c r="AB31" s="1" t="str">
        <f t="shared" si="14"/>
        <v>Nee</v>
      </c>
      <c r="AC31" s="1" t="str">
        <f t="shared" si="14"/>
        <v>Nee</v>
      </c>
      <c r="AE31" s="38" t="str">
        <f>'Noyon-Prijs'!J36</f>
        <v>Ja</v>
      </c>
      <c r="AF31" s="38" t="s">
        <v>4</v>
      </c>
    </row>
    <row r="32" spans="1:42" ht="35.4" customHeight="1" x14ac:dyDescent="0.3">
      <c r="A32" s="59"/>
      <c r="B32" s="22">
        <v>4</v>
      </c>
      <c r="C32" s="7"/>
      <c r="D32" s="24"/>
      <c r="E32" s="7"/>
      <c r="F32" s="24"/>
      <c r="G32" s="7"/>
      <c r="H32" s="4"/>
      <c r="I32" s="4" t="s">
        <v>32</v>
      </c>
      <c r="J32" s="26">
        <v>4</v>
      </c>
      <c r="K32" s="27">
        <f t="shared" si="17"/>
        <v>4</v>
      </c>
      <c r="L32" s="27">
        <f t="shared" si="15"/>
        <v>4</v>
      </c>
      <c r="M32" s="27">
        <f t="shared" si="15"/>
        <v>4</v>
      </c>
      <c r="V32" s="10">
        <f t="shared" si="16"/>
        <v>0</v>
      </c>
      <c r="W32" s="36">
        <f t="shared" si="11"/>
        <v>0</v>
      </c>
      <c r="X32" s="39"/>
      <c r="Y32" s="37" t="str">
        <f t="shared" si="12"/>
        <v>Nee</v>
      </c>
      <c r="Z32" s="1" t="str">
        <f t="shared" si="14"/>
        <v>Nee</v>
      </c>
      <c r="AA32" s="1" t="str">
        <f t="shared" si="14"/>
        <v>Nee</v>
      </c>
      <c r="AB32" s="1" t="str">
        <f t="shared" si="14"/>
        <v>Nee</v>
      </c>
      <c r="AC32" s="1" t="str">
        <f t="shared" si="14"/>
        <v>Nee</v>
      </c>
      <c r="AE32" s="38" t="str">
        <f>'Noyon-Prijs'!J37</f>
        <v>Ja</v>
      </c>
      <c r="AF32" s="38" t="s">
        <v>4</v>
      </c>
    </row>
    <row r="33" spans="1:32" ht="35.4" customHeight="1" x14ac:dyDescent="0.3">
      <c r="A33" s="59"/>
      <c r="B33" s="22">
        <v>5</v>
      </c>
      <c r="C33" s="7"/>
      <c r="D33" s="24"/>
      <c r="E33" s="7"/>
      <c r="F33" s="24"/>
      <c r="G33" s="7"/>
      <c r="H33" s="4"/>
      <c r="I33" s="4" t="s">
        <v>35</v>
      </c>
      <c r="J33" s="26">
        <v>5</v>
      </c>
      <c r="K33" s="27">
        <f t="shared" si="17"/>
        <v>5</v>
      </c>
      <c r="L33" s="27">
        <f t="shared" si="15"/>
        <v>5</v>
      </c>
      <c r="M33" s="27">
        <f t="shared" si="15"/>
        <v>5</v>
      </c>
      <c r="U33" s="39"/>
      <c r="V33" s="10">
        <f t="shared" si="16"/>
        <v>0</v>
      </c>
      <c r="W33" s="36">
        <f t="shared" si="11"/>
        <v>0</v>
      </c>
      <c r="Y33" s="37" t="str">
        <f t="shared" si="12"/>
        <v>Nee</v>
      </c>
      <c r="Z33" s="1" t="str">
        <f t="shared" si="14"/>
        <v>Nee</v>
      </c>
      <c r="AA33" s="1" t="str">
        <f t="shared" si="14"/>
        <v>Nee</v>
      </c>
      <c r="AB33" s="1" t="str">
        <f t="shared" si="14"/>
        <v>Nee</v>
      </c>
      <c r="AC33" s="1" t="str">
        <f t="shared" si="14"/>
        <v>Nee</v>
      </c>
      <c r="AE33" s="38" t="str">
        <f>'Noyon-Prijs'!J38</f>
        <v>Ja</v>
      </c>
      <c r="AF33" s="38" t="s">
        <v>4</v>
      </c>
    </row>
    <row r="34" spans="1:32" ht="35.4" customHeight="1" x14ac:dyDescent="0.3">
      <c r="A34" s="59"/>
      <c r="B34" s="22">
        <v>6</v>
      </c>
      <c r="C34" s="7"/>
      <c r="D34" s="24"/>
      <c r="E34" s="7"/>
      <c r="F34" s="24"/>
      <c r="G34" s="7"/>
      <c r="H34" s="4"/>
      <c r="I34" s="4" t="s">
        <v>37</v>
      </c>
      <c r="J34" s="26">
        <v>6</v>
      </c>
      <c r="K34" s="27">
        <f t="shared" si="17"/>
        <v>6</v>
      </c>
      <c r="L34" s="27">
        <f t="shared" si="15"/>
        <v>6</v>
      </c>
      <c r="M34" s="27">
        <f t="shared" si="15"/>
        <v>6</v>
      </c>
      <c r="V34" s="10">
        <f t="shared" si="16"/>
        <v>0</v>
      </c>
      <c r="AA34" s="40"/>
    </row>
    <row r="35" spans="1:32" ht="35.4" customHeight="1" x14ac:dyDescent="0.3">
      <c r="A35" s="59"/>
      <c r="B35" s="22">
        <v>7</v>
      </c>
      <c r="C35" s="7"/>
      <c r="D35" s="24"/>
      <c r="E35" s="7"/>
      <c r="F35" s="24"/>
      <c r="G35" s="7"/>
      <c r="H35" s="4"/>
      <c r="I35" s="4" t="s">
        <v>39</v>
      </c>
      <c r="J35" s="26">
        <v>7</v>
      </c>
      <c r="K35" s="27">
        <f t="shared" si="17"/>
        <v>7</v>
      </c>
      <c r="L35" s="27">
        <f t="shared" si="15"/>
        <v>7</v>
      </c>
      <c r="M35" s="27">
        <f t="shared" si="15"/>
        <v>7</v>
      </c>
      <c r="V35" s="10">
        <f t="shared" si="16"/>
        <v>0</v>
      </c>
    </row>
    <row r="36" spans="1:32" ht="35.4" customHeight="1" x14ac:dyDescent="0.3">
      <c r="A36" s="59"/>
      <c r="B36" s="22">
        <v>8</v>
      </c>
      <c r="C36" s="7"/>
      <c r="D36" s="24"/>
      <c r="E36" s="7"/>
      <c r="F36" s="24"/>
      <c r="G36" s="7"/>
      <c r="H36" s="4"/>
      <c r="I36" s="4" t="s">
        <v>41</v>
      </c>
      <c r="J36" s="26">
        <v>8</v>
      </c>
      <c r="K36" s="27">
        <f t="shared" si="17"/>
        <v>8</v>
      </c>
      <c r="L36" s="27">
        <f t="shared" si="15"/>
        <v>8</v>
      </c>
      <c r="M36" s="27">
        <f t="shared" si="15"/>
        <v>8</v>
      </c>
      <c r="V36" s="10">
        <f t="shared" si="16"/>
        <v>0</v>
      </c>
    </row>
    <row r="37" spans="1:32" ht="35.4" customHeight="1" x14ac:dyDescent="0.3">
      <c r="A37" s="59"/>
      <c r="B37" s="22">
        <v>9</v>
      </c>
      <c r="C37" s="41"/>
      <c r="D37" s="24"/>
      <c r="E37" s="41"/>
      <c r="F37" s="24"/>
      <c r="G37" s="41"/>
      <c r="H37" s="4"/>
      <c r="I37" s="4" t="s">
        <v>43</v>
      </c>
      <c r="J37" s="26">
        <v>9</v>
      </c>
      <c r="K37" s="27">
        <f t="shared" si="17"/>
        <v>9</v>
      </c>
      <c r="L37" s="27">
        <f t="shared" si="15"/>
        <v>9</v>
      </c>
      <c r="M37" s="27">
        <f t="shared" si="15"/>
        <v>9</v>
      </c>
      <c r="V37" s="10">
        <f t="shared" si="16"/>
        <v>0</v>
      </c>
    </row>
    <row r="38" spans="1:32" ht="35.4" customHeight="1" x14ac:dyDescent="0.3">
      <c r="A38" s="59"/>
      <c r="B38" s="22">
        <v>10</v>
      </c>
      <c r="C38" s="7"/>
      <c r="D38" s="24"/>
      <c r="E38" s="7"/>
      <c r="F38" s="24"/>
      <c r="G38" s="7"/>
      <c r="H38" s="4"/>
      <c r="I38" s="53" t="s">
        <v>64</v>
      </c>
      <c r="J38" s="26">
        <v>10</v>
      </c>
      <c r="K38" s="27">
        <f t="shared" si="17"/>
        <v>10</v>
      </c>
      <c r="L38" s="27">
        <f t="shared" si="15"/>
        <v>10</v>
      </c>
      <c r="M38" s="27">
        <f t="shared" si="15"/>
        <v>10</v>
      </c>
      <c r="V38" s="10">
        <f t="shared" si="16"/>
        <v>0</v>
      </c>
    </row>
    <row r="39" spans="1:32" ht="35.4" customHeight="1" x14ac:dyDescent="0.3">
      <c r="A39" s="21"/>
      <c r="B39" s="22"/>
      <c r="C39" s="24"/>
      <c r="D39" s="24"/>
      <c r="E39" s="24"/>
      <c r="F39" s="24"/>
      <c r="G39" s="24"/>
      <c r="H39" s="4"/>
      <c r="I39" s="4"/>
      <c r="J39" s="26"/>
      <c r="K39" s="27"/>
      <c r="L39" s="27"/>
      <c r="M39" s="27"/>
      <c r="V39" s="10"/>
    </row>
    <row r="40" spans="1:32" ht="35.4" hidden="1" customHeight="1" x14ac:dyDescent="0.3">
      <c r="A40" s="21"/>
      <c r="B40" s="22"/>
      <c r="C40" s="24"/>
      <c r="D40" s="24"/>
      <c r="E40" s="24"/>
      <c r="F40" s="24"/>
      <c r="G40" s="24"/>
      <c r="H40" s="4"/>
      <c r="I40" s="4"/>
      <c r="J40" s="26"/>
      <c r="K40" s="27"/>
      <c r="L40" s="27"/>
      <c r="M40" s="27"/>
      <c r="V40" s="10"/>
    </row>
    <row r="41" spans="1:32" ht="35.4" hidden="1" customHeight="1" x14ac:dyDescent="0.3">
      <c r="A41" s="21"/>
      <c r="B41" s="22"/>
      <c r="C41" s="24"/>
      <c r="D41" s="24"/>
      <c r="E41" s="24"/>
      <c r="F41" s="24"/>
      <c r="G41" s="24"/>
      <c r="H41" s="4"/>
      <c r="I41" s="4"/>
      <c r="J41" s="26"/>
      <c r="K41" s="27"/>
      <c r="L41" s="27"/>
      <c r="M41" s="27"/>
      <c r="V41" s="10"/>
    </row>
    <row r="42" spans="1:32" ht="35.4" hidden="1" customHeight="1" x14ac:dyDescent="0.3">
      <c r="A42" s="21"/>
      <c r="B42" s="22"/>
      <c r="C42" s="24"/>
      <c r="D42" s="24"/>
      <c r="E42" s="24"/>
      <c r="F42" s="24"/>
      <c r="G42" s="24"/>
      <c r="H42" s="4"/>
      <c r="I42" s="4"/>
      <c r="J42" s="26"/>
      <c r="K42" s="27"/>
      <c r="L42" s="27"/>
      <c r="M42" s="27"/>
      <c r="V42" s="10"/>
    </row>
    <row r="43" spans="1:32" ht="35.4" hidden="1" customHeight="1" x14ac:dyDescent="0.3">
      <c r="A43" s="60" t="s">
        <v>53</v>
      </c>
      <c r="B43" s="61"/>
      <c r="C43" s="7"/>
      <c r="D43" s="24"/>
      <c r="E43" s="7"/>
      <c r="F43" s="24"/>
      <c r="G43" s="7"/>
      <c r="H43" s="4"/>
      <c r="I43" s="42" t="s">
        <v>26</v>
      </c>
      <c r="J43" s="43">
        <v>1</v>
      </c>
      <c r="K43" s="27">
        <v>1</v>
      </c>
      <c r="L43" s="27">
        <v>1</v>
      </c>
      <c r="M43" s="27">
        <f>IF($E$3=1,1,1)</f>
        <v>1</v>
      </c>
      <c r="V43" s="10">
        <f t="shared" ref="V43:V53" si="18">SUM(C43*K43)+(E43*L43)+(G43*M43)</f>
        <v>0</v>
      </c>
    </row>
    <row r="44" spans="1:32" ht="35.4" hidden="1" customHeight="1" x14ac:dyDescent="0.3">
      <c r="A44" s="22"/>
      <c r="B44" s="22" t="s">
        <v>55</v>
      </c>
      <c r="C44" s="44"/>
      <c r="D44" s="24"/>
      <c r="E44" s="44"/>
      <c r="F44" s="24"/>
      <c r="G44" s="44"/>
      <c r="H44" s="4"/>
      <c r="I44" s="42" t="s">
        <v>28</v>
      </c>
      <c r="J44" s="54" t="s">
        <v>100</v>
      </c>
      <c r="K44" s="27">
        <v>10</v>
      </c>
      <c r="L44" s="27">
        <v>10</v>
      </c>
      <c r="M44" s="27">
        <f>IF($E$3=1,25,10)</f>
        <v>10</v>
      </c>
      <c r="V44" s="10">
        <f t="shared" si="18"/>
        <v>0</v>
      </c>
    </row>
    <row r="45" spans="1:32" ht="35.4" hidden="1" customHeight="1" x14ac:dyDescent="0.3">
      <c r="A45" s="60" t="s">
        <v>56</v>
      </c>
      <c r="B45" s="61"/>
      <c r="C45" s="7"/>
      <c r="D45" s="24"/>
      <c r="E45" s="7"/>
      <c r="F45" s="24"/>
      <c r="G45" s="7"/>
      <c r="H45" s="4"/>
      <c r="I45" s="42" t="s">
        <v>30</v>
      </c>
      <c r="J45" s="43">
        <v>2</v>
      </c>
      <c r="K45" s="27">
        <v>2</v>
      </c>
      <c r="L45" s="27">
        <v>2</v>
      </c>
      <c r="M45" s="27">
        <f>IF($E$3=1,2,2)</f>
        <v>2</v>
      </c>
      <c r="V45" s="10">
        <f t="shared" si="18"/>
        <v>0</v>
      </c>
      <c r="Y45" s="56" t="s">
        <v>17</v>
      </c>
      <c r="Z45" s="57"/>
      <c r="AA45" s="57"/>
      <c r="AB45" s="57"/>
      <c r="AC45" s="58"/>
      <c r="AE45" s="1" t="s">
        <v>0</v>
      </c>
      <c r="AF45" s="1" t="s">
        <v>2</v>
      </c>
    </row>
    <row r="46" spans="1:32" ht="35.4" hidden="1" customHeight="1" x14ac:dyDescent="0.3">
      <c r="A46" s="60" t="s">
        <v>57</v>
      </c>
      <c r="B46" s="61"/>
      <c r="C46" s="7"/>
      <c r="D46" s="24"/>
      <c r="E46" s="7"/>
      <c r="F46" s="24"/>
      <c r="G46" s="7"/>
      <c r="H46" s="4"/>
      <c r="I46" s="42" t="s">
        <v>32</v>
      </c>
      <c r="J46" s="43">
        <v>5</v>
      </c>
      <c r="K46" s="27">
        <f t="shared" si="17"/>
        <v>5</v>
      </c>
      <c r="L46" s="27">
        <f t="shared" si="15"/>
        <v>5</v>
      </c>
      <c r="M46" s="27">
        <f t="shared" si="15"/>
        <v>5</v>
      </c>
      <c r="V46" s="10">
        <f t="shared" si="18"/>
        <v>0</v>
      </c>
      <c r="Y46" s="31"/>
      <c r="Z46" s="1" t="s">
        <v>21</v>
      </c>
      <c r="AA46" s="1" t="s">
        <v>22</v>
      </c>
      <c r="AB46" s="1" t="s">
        <v>23</v>
      </c>
      <c r="AC46" s="32" t="s">
        <v>24</v>
      </c>
    </row>
    <row r="47" spans="1:32" ht="35.4" hidden="1" customHeight="1" x14ac:dyDescent="0.3">
      <c r="A47" s="60" t="s">
        <v>58</v>
      </c>
      <c r="B47" s="61"/>
      <c r="C47" s="7"/>
      <c r="D47" s="24"/>
      <c r="E47" s="7"/>
      <c r="F47" s="24"/>
      <c r="G47" s="7"/>
      <c r="H47" s="4"/>
      <c r="I47" s="42" t="s">
        <v>35</v>
      </c>
      <c r="J47" s="43">
        <v>1</v>
      </c>
      <c r="K47" s="27">
        <f t="shared" si="17"/>
        <v>1</v>
      </c>
      <c r="L47" s="27">
        <f t="shared" si="15"/>
        <v>1</v>
      </c>
      <c r="M47" s="27">
        <f t="shared" si="15"/>
        <v>1</v>
      </c>
      <c r="V47" s="10">
        <f t="shared" si="18"/>
        <v>0</v>
      </c>
      <c r="W47" s="36">
        <f t="shared" ref="W47:W53" si="19">SUM(P45:S45)*T47</f>
        <v>0</v>
      </c>
      <c r="Y47" s="37" t="str">
        <f t="shared" ref="Y47:Y53" si="20">IF(E$3=1,AE47,AF47)</f>
        <v>Ja</v>
      </c>
      <c r="Z47" s="1" t="str">
        <f>Y47</f>
        <v>Ja</v>
      </c>
      <c r="AA47" s="1" t="str">
        <f>Z47</f>
        <v>Ja</v>
      </c>
      <c r="AB47" s="1" t="str">
        <f t="shared" ref="AB47:AC47" si="21">AA47</f>
        <v>Ja</v>
      </c>
      <c r="AC47" s="1" t="str">
        <f t="shared" si="21"/>
        <v>Ja</v>
      </c>
      <c r="AE47" s="38" t="str">
        <f>'Noyon-Prijs'!K32</f>
        <v>Ja</v>
      </c>
      <c r="AF47" s="38" t="s">
        <v>13</v>
      </c>
    </row>
    <row r="48" spans="1:32" ht="35.4" hidden="1" customHeight="1" x14ac:dyDescent="0.3">
      <c r="A48" s="60" t="s">
        <v>59</v>
      </c>
      <c r="B48" s="61"/>
      <c r="C48" s="7"/>
      <c r="D48" s="24"/>
      <c r="E48" s="7"/>
      <c r="F48" s="24"/>
      <c r="G48" s="7"/>
      <c r="H48" s="4"/>
      <c r="I48" s="42" t="s">
        <v>37</v>
      </c>
      <c r="J48" s="43">
        <v>5</v>
      </c>
      <c r="K48" s="27">
        <f t="shared" si="17"/>
        <v>5</v>
      </c>
      <c r="L48" s="27">
        <f t="shared" si="15"/>
        <v>5</v>
      </c>
      <c r="M48" s="27">
        <f>IF($E$3=1,10,5)</f>
        <v>5</v>
      </c>
      <c r="V48" s="10">
        <f t="shared" si="18"/>
        <v>0</v>
      </c>
      <c r="W48" s="36">
        <f t="shared" si="19"/>
        <v>0</v>
      </c>
      <c r="Y48" s="37" t="str">
        <f t="shared" si="20"/>
        <v>Ja</v>
      </c>
      <c r="Z48" s="1" t="str">
        <f t="shared" ref="Z48:AC53" si="22">Y48</f>
        <v>Ja</v>
      </c>
      <c r="AA48" s="1" t="str">
        <f t="shared" si="22"/>
        <v>Ja</v>
      </c>
      <c r="AB48" s="1" t="str">
        <f t="shared" si="22"/>
        <v>Ja</v>
      </c>
      <c r="AC48" s="1" t="str">
        <f t="shared" si="22"/>
        <v>Ja</v>
      </c>
      <c r="AE48" s="38" t="str">
        <f>'Noyon-Prijs'!K33</f>
        <v>Ja</v>
      </c>
      <c r="AF48" s="38" t="s">
        <v>13</v>
      </c>
    </row>
    <row r="49" spans="1:32" ht="35.4" hidden="1" customHeight="1" x14ac:dyDescent="0.3">
      <c r="A49" s="60" t="s">
        <v>60</v>
      </c>
      <c r="B49" s="61"/>
      <c r="C49" s="7"/>
      <c r="D49" s="24"/>
      <c r="E49" s="7"/>
      <c r="F49" s="24"/>
      <c r="G49" s="7"/>
      <c r="H49" s="4"/>
      <c r="I49" s="42" t="s">
        <v>39</v>
      </c>
      <c r="J49" s="43">
        <v>2.5</v>
      </c>
      <c r="K49" s="27">
        <f t="shared" si="17"/>
        <v>2.5</v>
      </c>
      <c r="L49" s="27">
        <f t="shared" si="17"/>
        <v>2.5</v>
      </c>
      <c r="M49" s="27">
        <f t="shared" si="17"/>
        <v>2.5</v>
      </c>
      <c r="V49" s="10">
        <f t="shared" si="18"/>
        <v>0</v>
      </c>
      <c r="W49" s="36">
        <f t="shared" si="19"/>
        <v>0</v>
      </c>
      <c r="Y49" s="37" t="str">
        <f t="shared" si="20"/>
        <v>Ja</v>
      </c>
      <c r="Z49" s="1" t="str">
        <f t="shared" si="22"/>
        <v>Ja</v>
      </c>
      <c r="AA49" s="1" t="str">
        <f t="shared" si="22"/>
        <v>Ja</v>
      </c>
      <c r="AB49" s="1" t="str">
        <f t="shared" si="22"/>
        <v>Ja</v>
      </c>
      <c r="AC49" s="1" t="str">
        <f t="shared" si="22"/>
        <v>Ja</v>
      </c>
      <c r="AE49" s="38" t="str">
        <f>'Noyon-Prijs'!K34</f>
        <v>Ja</v>
      </c>
      <c r="AF49" s="38" t="s">
        <v>13</v>
      </c>
    </row>
    <row r="50" spans="1:32" ht="35.4" hidden="1" customHeight="1" x14ac:dyDescent="0.3">
      <c r="A50" s="60" t="s">
        <v>61</v>
      </c>
      <c r="B50" s="61"/>
      <c r="C50" s="7"/>
      <c r="D50" s="24"/>
      <c r="E50" s="7"/>
      <c r="F50" s="24"/>
      <c r="G50" s="7"/>
      <c r="H50" s="4"/>
      <c r="I50" s="42" t="s">
        <v>41</v>
      </c>
      <c r="J50" s="43">
        <v>2.5</v>
      </c>
      <c r="K50" s="27">
        <f t="shared" si="17"/>
        <v>2.5</v>
      </c>
      <c r="L50" s="27">
        <f t="shared" si="17"/>
        <v>2.5</v>
      </c>
      <c r="M50" s="27">
        <f t="shared" si="17"/>
        <v>2.5</v>
      </c>
      <c r="V50" s="10">
        <f t="shared" si="18"/>
        <v>0</v>
      </c>
      <c r="W50" s="36">
        <f t="shared" si="19"/>
        <v>0</v>
      </c>
      <c r="Y50" s="37" t="str">
        <f t="shared" si="20"/>
        <v>Nee</v>
      </c>
      <c r="Z50" s="1" t="str">
        <f t="shared" si="22"/>
        <v>Nee</v>
      </c>
      <c r="AA50" s="1" t="str">
        <f t="shared" si="22"/>
        <v>Nee</v>
      </c>
      <c r="AB50" s="1" t="str">
        <f t="shared" si="22"/>
        <v>Nee</v>
      </c>
      <c r="AC50" s="1" t="str">
        <f t="shared" si="22"/>
        <v>Nee</v>
      </c>
      <c r="AE50" s="38" t="str">
        <f>'Noyon-Prijs'!K35</f>
        <v>Ja</v>
      </c>
      <c r="AF50" s="38" t="s">
        <v>4</v>
      </c>
    </row>
    <row r="51" spans="1:32" ht="35.4" hidden="1" customHeight="1" x14ac:dyDescent="0.3">
      <c r="A51" s="60" t="s">
        <v>62</v>
      </c>
      <c r="B51" s="61"/>
      <c r="C51" s="7"/>
      <c r="D51" s="24"/>
      <c r="E51" s="7"/>
      <c r="F51" s="24"/>
      <c r="G51" s="7"/>
      <c r="H51" s="4"/>
      <c r="I51" s="42" t="s">
        <v>43</v>
      </c>
      <c r="J51" s="43">
        <v>2</v>
      </c>
      <c r="K51" s="27">
        <f t="shared" si="17"/>
        <v>2</v>
      </c>
      <c r="L51" s="27">
        <f t="shared" si="17"/>
        <v>2</v>
      </c>
      <c r="M51" s="27">
        <f t="shared" si="17"/>
        <v>2</v>
      </c>
      <c r="V51" s="10">
        <f t="shared" si="18"/>
        <v>0</v>
      </c>
      <c r="W51" s="36">
        <f t="shared" si="19"/>
        <v>0</v>
      </c>
      <c r="Y51" s="37" t="str">
        <f t="shared" si="20"/>
        <v>Nee</v>
      </c>
      <c r="Z51" s="1" t="str">
        <f t="shared" si="22"/>
        <v>Nee</v>
      </c>
      <c r="AA51" s="1" t="str">
        <f t="shared" si="22"/>
        <v>Nee</v>
      </c>
      <c r="AB51" s="1" t="str">
        <f t="shared" si="22"/>
        <v>Nee</v>
      </c>
      <c r="AC51" s="1" t="str">
        <f t="shared" si="22"/>
        <v>Nee</v>
      </c>
      <c r="AE51" s="38" t="str">
        <f>'Noyon-Prijs'!K36</f>
        <v>Ja</v>
      </c>
      <c r="AF51" s="38" t="s">
        <v>4</v>
      </c>
    </row>
    <row r="52" spans="1:32" ht="35.4" customHeight="1" x14ac:dyDescent="0.3">
      <c r="A52" s="60" t="s">
        <v>63</v>
      </c>
      <c r="B52" s="61"/>
      <c r="C52" s="7"/>
      <c r="D52" s="24"/>
      <c r="E52" s="7"/>
      <c r="F52" s="24"/>
      <c r="G52" s="7"/>
      <c r="H52" s="4"/>
      <c r="I52" s="42" t="s">
        <v>64</v>
      </c>
      <c r="J52" s="43">
        <v>2.5</v>
      </c>
      <c r="K52" s="27">
        <v>2.5</v>
      </c>
      <c r="L52" s="27">
        <v>2.5</v>
      </c>
      <c r="M52" s="27">
        <f>IF(E3=1,2.5,1.5)</f>
        <v>1.5</v>
      </c>
      <c r="V52" s="10">
        <f t="shared" si="18"/>
        <v>0</v>
      </c>
      <c r="W52" s="36">
        <f t="shared" si="19"/>
        <v>0</v>
      </c>
      <c r="Y52" s="37" t="str">
        <f t="shared" si="20"/>
        <v>Nee</v>
      </c>
      <c r="Z52" s="1" t="str">
        <f t="shared" si="22"/>
        <v>Nee</v>
      </c>
      <c r="AA52" s="1" t="str">
        <f t="shared" si="22"/>
        <v>Nee</v>
      </c>
      <c r="AB52" s="1" t="str">
        <f t="shared" si="22"/>
        <v>Nee</v>
      </c>
      <c r="AC52" s="1" t="str">
        <f t="shared" si="22"/>
        <v>Nee</v>
      </c>
      <c r="AE52" s="38" t="str">
        <f>'Noyon-Prijs'!K37</f>
        <v>Ja</v>
      </c>
      <c r="AF52" s="38" t="s">
        <v>4</v>
      </c>
    </row>
    <row r="53" spans="1:32" ht="35.4" hidden="1" customHeight="1" x14ac:dyDescent="0.3">
      <c r="A53" s="60" t="s">
        <v>65</v>
      </c>
      <c r="B53" s="61"/>
      <c r="C53" s="7"/>
      <c r="D53" s="24"/>
      <c r="E53" s="7"/>
      <c r="F53" s="24"/>
      <c r="G53" s="7"/>
      <c r="H53" s="4"/>
      <c r="I53" s="42" t="s">
        <v>66</v>
      </c>
      <c r="J53" s="43">
        <v>1.25</v>
      </c>
      <c r="K53" s="27">
        <f t="shared" si="17"/>
        <v>1.25</v>
      </c>
      <c r="L53" s="27">
        <f t="shared" si="17"/>
        <v>1.25</v>
      </c>
      <c r="M53" s="27">
        <f t="shared" si="17"/>
        <v>1.25</v>
      </c>
      <c r="V53" s="10">
        <f t="shared" si="18"/>
        <v>0</v>
      </c>
      <c r="W53" s="36">
        <f t="shared" si="19"/>
        <v>0</v>
      </c>
      <c r="Y53" s="37" t="str">
        <f t="shared" si="20"/>
        <v>Nee</v>
      </c>
      <c r="Z53" s="1" t="str">
        <f t="shared" si="22"/>
        <v>Nee</v>
      </c>
      <c r="AA53" s="1" t="str">
        <f t="shared" si="22"/>
        <v>Nee</v>
      </c>
      <c r="AB53" s="1" t="str">
        <f t="shared" si="22"/>
        <v>Nee</v>
      </c>
      <c r="AC53" s="1" t="str">
        <f t="shared" si="22"/>
        <v>Nee</v>
      </c>
      <c r="AE53" s="38" t="str">
        <f>'Noyon-Prijs'!K38</f>
        <v>Ja</v>
      </c>
      <c r="AF53" s="38" t="s">
        <v>4</v>
      </c>
    </row>
  </sheetData>
  <sheetProtection algorithmName="SHA-512" hashValue="ghEGcOBuGToBhCZhYsI0ppus4isp66wVKSqZf2xU8nKR4mBqP/nOiaTMO5YLb0h9JDvy4Dw5QXeNGqX0V98dMw==" saltValue="0HAlCZYmQLRdmodqs+TWfw==" spinCount="100000" sheet="1" formatCells="0" selectLockedCells="1"/>
  <mergeCells count="27">
    <mergeCell ref="AK8:AM8"/>
    <mergeCell ref="AN8:AP8"/>
    <mergeCell ref="AE9:AF9"/>
    <mergeCell ref="A1:S1"/>
    <mergeCell ref="A2:C2"/>
    <mergeCell ref="E2:S2"/>
    <mergeCell ref="A3:C3"/>
    <mergeCell ref="E3:N3"/>
    <mergeCell ref="A5:H5"/>
    <mergeCell ref="Y10:AC10"/>
    <mergeCell ref="A11:A24"/>
    <mergeCell ref="Y25:AC25"/>
    <mergeCell ref="A29:A38"/>
    <mergeCell ref="A6:H6"/>
    <mergeCell ref="A7:H7"/>
    <mergeCell ref="A8:H8"/>
    <mergeCell ref="A53:B53"/>
    <mergeCell ref="A43:B43"/>
    <mergeCell ref="A45:B45"/>
    <mergeCell ref="Y45:AC45"/>
    <mergeCell ref="A46:B46"/>
    <mergeCell ref="A47:B47"/>
    <mergeCell ref="A48:B48"/>
    <mergeCell ref="A49:B49"/>
    <mergeCell ref="A50:B50"/>
    <mergeCell ref="A51:B51"/>
    <mergeCell ref="A52:B52"/>
  </mergeCells>
  <conditionalFormatting sqref="A3 D3:E3 A4:E4">
    <cfRule type="expression" dxfId="228" priority="42">
      <formula>SUM($J$5:$J$7)&gt;0</formula>
    </cfRule>
  </conditionalFormatting>
  <conditionalFormatting sqref="A10:J53">
    <cfRule type="expression" dxfId="227" priority="3">
      <formula>SUM($J$5:$J$7)=0</formula>
    </cfRule>
  </conditionalFormatting>
  <conditionalFormatting sqref="A9:S53 A5:A8 I5:S8">
    <cfRule type="expression" dxfId="226" priority="7">
      <formula>$E$2=""</formula>
    </cfRule>
  </conditionalFormatting>
  <conditionalFormatting sqref="C10:C53">
    <cfRule type="expression" dxfId="225" priority="36" stopIfTrue="1">
      <formula>SUM($J$5:$J$6)=0</formula>
    </cfRule>
  </conditionalFormatting>
  <conditionalFormatting sqref="C11:C24">
    <cfRule type="expression" dxfId="224" priority="44">
      <formula>SUM($C$12:$C$24)&gt;SUM($J$5:$J$6)</formula>
    </cfRule>
  </conditionalFormatting>
  <conditionalFormatting sqref="C12:C24">
    <cfRule type="expression" dxfId="223" priority="46">
      <formula>AH10="Ja"</formula>
    </cfRule>
  </conditionalFormatting>
  <conditionalFormatting sqref="C29:C38">
    <cfRule type="expression" dxfId="222" priority="93">
      <formula>SUM($C$29:$C$38)&gt;SUM($J$5:$J$6)</formula>
    </cfRule>
  </conditionalFormatting>
  <conditionalFormatting sqref="C44">
    <cfRule type="expression" dxfId="221" priority="49">
      <formula>$C$44&gt;SUM($J$5:$J$6)</formula>
    </cfRule>
  </conditionalFormatting>
  <conditionalFormatting sqref="C45">
    <cfRule type="expression" dxfId="220" priority="50">
      <formula>$C$45&gt;SUM($J$5:$J$6)</formula>
    </cfRule>
  </conditionalFormatting>
  <conditionalFormatting sqref="C46">
    <cfRule type="expression" dxfId="219" priority="51">
      <formula>$C$46&gt;SUM($J$5:$J$6)</formula>
    </cfRule>
  </conditionalFormatting>
  <conditionalFormatting sqref="C47">
    <cfRule type="expression" dxfId="218" priority="52">
      <formula>$C$47&gt;SUM($J$5:$J$6)</formula>
    </cfRule>
  </conditionalFormatting>
  <conditionalFormatting sqref="C48">
    <cfRule type="expression" dxfId="217" priority="35">
      <formula>$C$48&gt;1</formula>
    </cfRule>
  </conditionalFormatting>
  <conditionalFormatting sqref="C49">
    <cfRule type="expression" dxfId="216" priority="53">
      <formula>SUM($C$49/2)&lt;&gt;TRUNC(SUM($C$49/2))</formula>
    </cfRule>
  </conditionalFormatting>
  <conditionalFormatting sqref="C49:C50">
    <cfRule type="expression" dxfId="215" priority="54">
      <formula>$C$49&gt;SUM($J$5:$J$6)</formula>
    </cfRule>
  </conditionalFormatting>
  <conditionalFormatting sqref="C50">
    <cfRule type="cellIs" dxfId="214" priority="30" operator="greaterThan">
      <formula>2</formula>
    </cfRule>
    <cfRule type="expression" dxfId="213" priority="31">
      <formula>SUM($C$50/2)&lt;&gt;TRUNC(SUM($C$50/2))</formula>
    </cfRule>
  </conditionalFormatting>
  <conditionalFormatting sqref="C51">
    <cfRule type="expression" dxfId="212" priority="56">
      <formula>$C$51&gt;SUM($J$5:$J$6)</formula>
    </cfRule>
    <cfRule type="expression" dxfId="211" priority="55">
      <formula>SUM($C$51/3)&lt;&gt;TRUNC(SUM($C$51/3))</formula>
    </cfRule>
  </conditionalFormatting>
  <conditionalFormatting sqref="C52">
    <cfRule type="expression" dxfId="210" priority="28">
      <formula>$C$52&gt;SUM($J$5:$J$6)</formula>
    </cfRule>
    <cfRule type="expression" dxfId="209" priority="29">
      <formula>SUM($C$52/4)&lt;&gt;TRUNC(SUM($C$52/4))</formula>
    </cfRule>
  </conditionalFormatting>
  <conditionalFormatting sqref="C53">
    <cfRule type="expression" dxfId="208" priority="57">
      <formula>SUM($C$53/5)&lt;&gt;TRUNC(SUM($C$53/5))</formula>
    </cfRule>
    <cfRule type="expression" dxfId="207" priority="58">
      <formula>$C$53&gt;SUM($J$5:$J$6)</formula>
    </cfRule>
  </conditionalFormatting>
  <conditionalFormatting sqref="C29:H38">
    <cfRule type="cellIs" dxfId="206" priority="96" operator="equal">
      <formula>0</formula>
    </cfRule>
  </conditionalFormatting>
  <conditionalFormatting sqref="C11:I11">
    <cfRule type="cellIs" dxfId="205" priority="92" operator="equal">
      <formula>0</formula>
    </cfRule>
  </conditionalFormatting>
  <conditionalFormatting sqref="E2">
    <cfRule type="expression" dxfId="204" priority="41" stopIfTrue="1">
      <formula>$E$2=" "</formula>
    </cfRule>
  </conditionalFormatting>
  <conditionalFormatting sqref="E3">
    <cfRule type="expression" dxfId="203" priority="37">
      <formula>$E$3=""</formula>
    </cfRule>
  </conditionalFormatting>
  <conditionalFormatting sqref="E10:E53">
    <cfRule type="expression" dxfId="202" priority="6">
      <formula>$J$6=0</formula>
    </cfRule>
  </conditionalFormatting>
  <conditionalFormatting sqref="E11:E24">
    <cfRule type="expression" dxfId="201" priority="43">
      <formula>SUM($E$12:$E$24)&gt;$J$6</formula>
    </cfRule>
  </conditionalFormatting>
  <conditionalFormatting sqref="E12:E24">
    <cfRule type="expression" dxfId="200" priority="47">
      <formula>AI10="Ja"</formula>
    </cfRule>
  </conditionalFormatting>
  <conditionalFormatting sqref="E29:E38">
    <cfRule type="expression" dxfId="199" priority="94">
      <formula>SUM($E$29:$E$38)&gt;$J$6</formula>
    </cfRule>
  </conditionalFormatting>
  <conditionalFormatting sqref="E43">
    <cfRule type="expression" dxfId="198" priority="59">
      <formula>$E$43&gt;$J$6</formula>
    </cfRule>
  </conditionalFormatting>
  <conditionalFormatting sqref="E44">
    <cfRule type="expression" dxfId="197" priority="60">
      <formula>$E$44&gt;$J$6</formula>
    </cfRule>
  </conditionalFormatting>
  <conditionalFormatting sqref="E45">
    <cfRule type="expression" dxfId="196" priority="61">
      <formula>$E$45&gt;$J$6</formula>
    </cfRule>
  </conditionalFormatting>
  <conditionalFormatting sqref="E46">
    <cfRule type="expression" dxfId="195" priority="62">
      <formula>$E$46&gt;$J$6</formula>
    </cfRule>
  </conditionalFormatting>
  <conditionalFormatting sqref="E47">
    <cfRule type="expression" dxfId="194" priority="63">
      <formula>$E$47&gt;$J$6</formula>
    </cfRule>
  </conditionalFormatting>
  <conditionalFormatting sqref="E48">
    <cfRule type="expression" dxfId="193" priority="34">
      <formula>$E$48&gt;1</formula>
    </cfRule>
  </conditionalFormatting>
  <conditionalFormatting sqref="E49">
    <cfRule type="expression" dxfId="192" priority="65">
      <formula>$E$49&gt;$J$6</formula>
    </cfRule>
    <cfRule type="expression" dxfId="191" priority="64">
      <formula>SUM($E$49/2)&lt;&gt;TRUNC(SUM($E$49/2))</formula>
    </cfRule>
  </conditionalFormatting>
  <conditionalFormatting sqref="E50">
    <cfRule type="expression" dxfId="190" priority="27">
      <formula>SUM($E$50/2)&lt;&gt;TRUNC(SUM($E$50/2))</formula>
    </cfRule>
    <cfRule type="cellIs" dxfId="189" priority="26" operator="greaterThan">
      <formula>2</formula>
    </cfRule>
  </conditionalFormatting>
  <conditionalFormatting sqref="E51">
    <cfRule type="expression" dxfId="188" priority="67">
      <formula>$E$51&gt;$J$6</formula>
    </cfRule>
    <cfRule type="expression" dxfId="187" priority="66">
      <formula>SUM($E$51/3)&lt;&gt;TRUNC(SUM($E$51/3))</formula>
    </cfRule>
  </conditionalFormatting>
  <conditionalFormatting sqref="E52">
    <cfRule type="expression" dxfId="186" priority="25">
      <formula>SUM($E$52/4)&lt;&gt;TRUNC(SUM($E$52/4))</formula>
    </cfRule>
    <cfRule type="expression" dxfId="185" priority="24">
      <formula>$E$52&gt;$J$6</formula>
    </cfRule>
  </conditionalFormatting>
  <conditionalFormatting sqref="E53">
    <cfRule type="expression" dxfId="184" priority="68">
      <formula>SUM($E$53/5)&lt;&gt;TRUNC(SUM($E$53/5))</formula>
    </cfRule>
    <cfRule type="expression" dxfId="183" priority="69">
      <formula>$E$53&gt;$J$6</formula>
    </cfRule>
  </conditionalFormatting>
  <conditionalFormatting sqref="G12:G24">
    <cfRule type="expression" dxfId="182" priority="48">
      <formula>AJ10="Ja"</formula>
    </cfRule>
  </conditionalFormatting>
  <conditionalFormatting sqref="G10:H53">
    <cfRule type="expression" dxfId="181" priority="38" stopIfTrue="1">
      <formula>$J$7=0</formula>
    </cfRule>
  </conditionalFormatting>
  <conditionalFormatting sqref="G11:H24">
    <cfRule type="expression" dxfId="180" priority="5">
      <formula>SUM($G$12:$G$24)&gt;$J$7</formula>
    </cfRule>
  </conditionalFormatting>
  <conditionalFormatting sqref="G29:H38">
    <cfRule type="expression" dxfId="179" priority="95">
      <formula>SUM($G$29:$G$38)&gt;$J$7</formula>
    </cfRule>
  </conditionalFormatting>
  <conditionalFormatting sqref="G43:H43">
    <cfRule type="expression" dxfId="178" priority="70">
      <formula>$G$43&gt;$J$7</formula>
    </cfRule>
  </conditionalFormatting>
  <conditionalFormatting sqref="G44:H44">
    <cfRule type="expression" dxfId="177" priority="71">
      <formula>$G$44&gt;$J$7</formula>
    </cfRule>
  </conditionalFormatting>
  <conditionalFormatting sqref="G45:H45">
    <cfRule type="expression" dxfId="176" priority="72">
      <formula>$G$45&gt;$J$7</formula>
    </cfRule>
  </conditionalFormatting>
  <conditionalFormatting sqref="G46:H46">
    <cfRule type="expression" dxfId="175" priority="73">
      <formula>$G$46&gt;$J$7</formula>
    </cfRule>
  </conditionalFormatting>
  <conditionalFormatting sqref="G47:H47">
    <cfRule type="expression" dxfId="174" priority="74">
      <formula>$G$47&gt;$J$7</formula>
    </cfRule>
  </conditionalFormatting>
  <conditionalFormatting sqref="G48:H48">
    <cfRule type="expression" dxfId="173" priority="33">
      <formula>$G$48&gt;1</formula>
    </cfRule>
  </conditionalFormatting>
  <conditionalFormatting sqref="G49:H49">
    <cfRule type="expression" dxfId="172" priority="75">
      <formula>SUM($G$49/2)&lt;&gt;TRUNC(SUM($G$49/2))</formula>
    </cfRule>
    <cfRule type="expression" dxfId="171" priority="76">
      <formula>$G$49&gt;$J$7</formula>
    </cfRule>
  </conditionalFormatting>
  <conditionalFormatting sqref="G50:H50">
    <cfRule type="expression" dxfId="170" priority="23">
      <formula>SUM($G$50/2)&lt;&gt;TRUNC(SUM($G$50/2))</formula>
    </cfRule>
    <cfRule type="cellIs" dxfId="169" priority="22" operator="greaterThan">
      <formula>2</formula>
    </cfRule>
  </conditionalFormatting>
  <conditionalFormatting sqref="G51:H51">
    <cfRule type="expression" dxfId="168" priority="77">
      <formula>SUM($G$51/3)&lt;&gt;TRUNC(SUM($G$51/3))</formula>
    </cfRule>
    <cfRule type="expression" dxfId="167" priority="78">
      <formula>$G$51&gt;$J$7</formula>
    </cfRule>
  </conditionalFormatting>
  <conditionalFormatting sqref="G52:H52">
    <cfRule type="expression" dxfId="166" priority="21">
      <formula>SUM($G$52/4)&lt;&gt;TRUNC(SUM($G$52/4))</formula>
    </cfRule>
    <cfRule type="expression" dxfId="165" priority="20">
      <formula>$G$52&gt;$J$7</formula>
    </cfRule>
  </conditionalFormatting>
  <conditionalFormatting sqref="G53:H53">
    <cfRule type="expression" dxfId="164" priority="79">
      <formula>SUM($G$53/5)&lt;&gt;TRUNC(SUM($G$53/5))</formula>
    </cfRule>
    <cfRule type="expression" dxfId="163" priority="80">
      <formula>$G$53&gt;$J$7</formula>
    </cfRule>
  </conditionalFormatting>
  <conditionalFormatting sqref="I10:I53">
    <cfRule type="expression" dxfId="162" priority="45">
      <formula>SUM($J$5:$J$6)&gt;0</formula>
    </cfRule>
  </conditionalFormatting>
  <conditionalFormatting sqref="J7">
    <cfRule type="expression" dxfId="161" priority="2">
      <formula>AND($E$3=2,NOW()&lt;44353)</formula>
    </cfRule>
  </conditionalFormatting>
  <conditionalFormatting sqref="J5:M7">
    <cfRule type="expression" dxfId="160" priority="40">
      <formula>$J$2&gt;0</formula>
    </cfRule>
  </conditionalFormatting>
  <conditionalFormatting sqref="Y12:Y18">
    <cfRule type="expression" dxfId="159" priority="19">
      <formula>Y12=1</formula>
    </cfRule>
  </conditionalFormatting>
  <conditionalFormatting sqref="Y25">
    <cfRule type="expression" dxfId="158" priority="17">
      <formula>Y25=1</formula>
    </cfRule>
  </conditionalFormatting>
  <conditionalFormatting sqref="Y27:Y33">
    <cfRule type="expression" dxfId="157" priority="11">
      <formula>Y27=1</formula>
    </cfRule>
  </conditionalFormatting>
  <conditionalFormatting sqref="Y47:Y53">
    <cfRule type="expression" dxfId="156" priority="10">
      <formula>Y47=1</formula>
    </cfRule>
  </conditionalFormatting>
  <conditionalFormatting sqref="Y26:AC26">
    <cfRule type="expression" dxfId="155" priority="18" stopIfTrue="1">
      <formula>$E$2=""</formula>
    </cfRule>
  </conditionalFormatting>
  <conditionalFormatting sqref="Y45:AC45">
    <cfRule type="expression" dxfId="154" priority="15">
      <formula>Y45=1</formula>
    </cfRule>
  </conditionalFormatting>
  <conditionalFormatting sqref="Y46:AC46">
    <cfRule type="expression" dxfId="153" priority="16" stopIfTrue="1">
      <formula>$E$2=""</formula>
    </cfRule>
  </conditionalFormatting>
  <dataValidations count="3">
    <dataValidation type="whole" allowBlank="1" showInputMessage="1" showErrorMessage="1" prompt="1 of 2 invullen" sqref="E3:N3" xr:uid="{92F24430-858D-4DFA-902D-FDB9C50A6E43}">
      <formula1>1</formula1>
      <formula2>2</formula2>
    </dataValidation>
    <dataValidation allowBlank="1" showInputMessage="1" showErrorMessage="1" prompt="Vul hier uw naam in" sqref="E2" xr:uid="{9364EBB0-3EDC-451C-AF45-D43B983B3D47}"/>
    <dataValidation type="whole" allowBlank="1" showErrorMessage="1" error="Er klopt iets niet !!!!" sqref="J5:J7 C12:C24 E12:E24 G12:G24 E43:E53 G43:G53 C29:C38 E29:E38 G29:G38 C43:C53" xr:uid="{FA034AAD-A621-4194-A7BC-3D40238D0240}">
      <formula1>0</formula1>
      <formula2>200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horizontalDpi="300" verticalDpi="300" r:id="rId1"/>
  <headerFooter>
    <oddFooter>&amp;R&amp;16&amp;D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D736-046E-4428-B9EA-9189C05EB640}">
  <sheetPr>
    <pageSetUpPr fitToPage="1"/>
  </sheetPr>
  <dimension ref="A1:AV53"/>
  <sheetViews>
    <sheetView showGridLines="0" zoomScale="70" zoomScaleNormal="70" zoomScaleSheetLayoutView="70" workbookViewId="0">
      <selection activeCell="E2" sqref="E2:S2"/>
    </sheetView>
  </sheetViews>
  <sheetFormatPr defaultRowHeight="29.4" customHeight="1" x14ac:dyDescent="0.3"/>
  <cols>
    <col min="1" max="1" width="31.88671875" style="1" customWidth="1"/>
    <col min="2" max="2" width="12" style="1" customWidth="1"/>
    <col min="3" max="3" width="17.88671875" style="1" customWidth="1"/>
    <col min="4" max="4" width="1.5546875" style="1" customWidth="1"/>
    <col min="5" max="5" width="17.88671875" style="1" customWidth="1"/>
    <col min="6" max="6" width="1.5546875" style="1" customWidth="1"/>
    <col min="7" max="7" width="17.88671875" style="1" customWidth="1"/>
    <col min="8" max="8" width="0.88671875" style="1" customWidth="1"/>
    <col min="9" max="9" width="6.88671875" style="1" customWidth="1"/>
    <col min="10" max="10" width="20.6640625" style="14" customWidth="1"/>
    <col min="11" max="13" width="16.5546875" style="14" hidden="1" customWidth="1"/>
    <col min="14" max="14" width="4.21875" style="1" customWidth="1"/>
    <col min="15" max="15" width="12.77734375" style="5" customWidth="1"/>
    <col min="16" max="19" width="15.44140625" style="1" customWidth="1"/>
    <col min="20" max="20" width="8.88671875" style="1" hidden="1" customWidth="1"/>
    <col min="21" max="23" width="10.5546875" style="1" hidden="1" customWidth="1"/>
    <col min="24" max="24" width="8.88671875" style="1" hidden="1" customWidth="1"/>
    <col min="25" max="25" width="13.21875" style="1" hidden="1" customWidth="1"/>
    <col min="26" max="26" width="10.44140625" style="1" hidden="1" customWidth="1"/>
    <col min="27" max="27" width="11.77734375" style="1" hidden="1" customWidth="1"/>
    <col min="28" max="29" width="8.88671875" style="1" hidden="1" customWidth="1"/>
    <col min="30" max="30" width="10.21875" style="1" hidden="1" customWidth="1"/>
    <col min="31" max="45" width="8.88671875" style="1" hidden="1" customWidth="1"/>
    <col min="46" max="46" width="9" style="1" hidden="1" customWidth="1"/>
    <col min="47" max="48" width="8.88671875" style="1" hidden="1" customWidth="1"/>
    <col min="49" max="66" width="8.88671875" style="1" customWidth="1"/>
    <col min="67" max="16384" width="8.88671875" style="1"/>
  </cols>
  <sheetData>
    <row r="1" spans="1:42" ht="46.2" x14ac:dyDescent="0.3">
      <c r="A1" s="64" t="s">
        <v>101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Z1" s="1">
        <v>1</v>
      </c>
      <c r="AA1" s="1" t="s">
        <v>75</v>
      </c>
      <c r="AB1" s="1">
        <v>1</v>
      </c>
      <c r="AD1" s="1" t="e">
        <f>VLOOKUP(E3,Z:AA,2,FALSE)</f>
        <v>#N/A</v>
      </c>
    </row>
    <row r="2" spans="1:42" ht="31.2" customHeight="1" x14ac:dyDescent="0.85">
      <c r="A2" s="67" t="s">
        <v>1</v>
      </c>
      <c r="B2" s="68"/>
      <c r="C2" s="68"/>
      <c r="D2" s="5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Z2" s="1">
        <v>2</v>
      </c>
      <c r="AA2" s="1" t="s">
        <v>2</v>
      </c>
      <c r="AB2" s="1">
        <v>1.4</v>
      </c>
      <c r="AD2" s="1" t="e">
        <f>VLOOKUP(E3,Z:AB,3,FALSE)</f>
        <v>#N/A</v>
      </c>
    </row>
    <row r="3" spans="1:42" ht="31.2" hidden="1" customHeight="1" x14ac:dyDescent="0.3">
      <c r="A3" s="69" t="s">
        <v>76</v>
      </c>
      <c r="B3" s="69"/>
      <c r="C3" s="69"/>
      <c r="D3" s="2"/>
      <c r="E3" s="70" t="str">
        <f>IF(E2="","",1)</f>
        <v/>
      </c>
      <c r="F3" s="71"/>
      <c r="G3" s="71"/>
      <c r="H3" s="71"/>
      <c r="I3" s="71"/>
      <c r="J3" s="71"/>
      <c r="K3" s="71"/>
      <c r="L3" s="71"/>
      <c r="M3" s="71"/>
      <c r="N3" s="71"/>
      <c r="O3" s="3"/>
      <c r="AB3" s="2"/>
      <c r="AD3" s="1">
        <f>IF(SUM(J5:J7)&gt;0,1,0)</f>
        <v>0</v>
      </c>
    </row>
    <row r="4" spans="1:42" ht="9.6" customHeight="1" x14ac:dyDescent="0.3"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AB4" s="2"/>
    </row>
    <row r="5" spans="1:42" ht="35.4" customHeight="1" x14ac:dyDescent="0.35">
      <c r="A5" s="63" t="s">
        <v>99</v>
      </c>
      <c r="B5" s="63"/>
      <c r="C5" s="63"/>
      <c r="D5" s="63"/>
      <c r="E5" s="63"/>
      <c r="F5" s="63"/>
      <c r="G5" s="63"/>
      <c r="H5" s="63"/>
      <c r="I5" s="6"/>
      <c r="J5" s="7"/>
      <c r="K5" s="8"/>
      <c r="L5" s="8"/>
      <c r="M5" s="8"/>
      <c r="Z5" s="1" t="s">
        <v>4</v>
      </c>
      <c r="AA5" s="9" t="s">
        <v>5</v>
      </c>
      <c r="AB5" s="2"/>
    </row>
    <row r="6" spans="1:42" ht="35.4" customHeight="1" x14ac:dyDescent="0.35">
      <c r="A6" s="63" t="s">
        <v>6</v>
      </c>
      <c r="B6" s="63"/>
      <c r="C6" s="63"/>
      <c r="D6" s="63"/>
      <c r="E6" s="63"/>
      <c r="F6" s="63"/>
      <c r="G6" s="63"/>
      <c r="H6" s="63"/>
      <c r="I6" s="6"/>
      <c r="J6" s="7"/>
      <c r="K6" s="8"/>
      <c r="L6" s="8"/>
      <c r="M6" s="8"/>
      <c r="V6" s="10"/>
      <c r="X6" s="11"/>
      <c r="AB6" s="2"/>
      <c r="AC6" s="1" t="s">
        <v>7</v>
      </c>
      <c r="AD6" s="10" t="e">
        <f>SUM(J8-AD7)</f>
        <v>#N/A</v>
      </c>
    </row>
    <row r="7" spans="1:42" ht="35.4" customHeight="1" x14ac:dyDescent="0.35">
      <c r="A7" s="63" t="s">
        <v>8</v>
      </c>
      <c r="B7" s="63"/>
      <c r="C7" s="63"/>
      <c r="D7" s="63"/>
      <c r="E7" s="63"/>
      <c r="F7" s="63"/>
      <c r="G7" s="63"/>
      <c r="H7" s="63"/>
      <c r="I7" s="6"/>
      <c r="J7" s="7"/>
      <c r="K7" s="8"/>
      <c r="L7" s="8"/>
      <c r="M7" s="8"/>
      <c r="V7" s="10"/>
      <c r="AB7" s="2"/>
      <c r="AC7" s="1" t="s">
        <v>9</v>
      </c>
      <c r="AD7" s="10" t="e">
        <f>SUM(J5:J7)*AD2+AD3</f>
        <v>#N/A</v>
      </c>
    </row>
    <row r="8" spans="1:42" ht="31.2" customHeight="1" x14ac:dyDescent="0.35">
      <c r="A8" s="63" t="s">
        <v>10</v>
      </c>
      <c r="B8" s="63"/>
      <c r="C8" s="63"/>
      <c r="D8" s="63"/>
      <c r="E8" s="63"/>
      <c r="F8" s="63"/>
      <c r="G8" s="63"/>
      <c r="H8" s="63"/>
      <c r="I8" s="12"/>
      <c r="J8" s="13">
        <f>IFERROR(SUM('Toury-Prijs'!M:O),"")</f>
        <v>0</v>
      </c>
      <c r="V8" s="10"/>
      <c r="X8" s="15"/>
      <c r="Y8" s="15"/>
      <c r="Z8" s="15"/>
      <c r="AB8" s="2"/>
      <c r="AK8" s="62" t="s">
        <v>75</v>
      </c>
      <c r="AL8" s="62"/>
      <c r="AM8" s="62"/>
      <c r="AN8" s="62" t="s">
        <v>2</v>
      </c>
      <c r="AO8" s="62"/>
      <c r="AP8" s="62"/>
    </row>
    <row r="9" spans="1:42" ht="31.2" customHeight="1" x14ac:dyDescent="0.3">
      <c r="G9" s="16"/>
      <c r="H9" s="16"/>
      <c r="I9" s="16"/>
      <c r="V9" s="10"/>
      <c r="AB9" s="2"/>
      <c r="AE9" s="62" t="s">
        <v>11</v>
      </c>
      <c r="AF9" s="62"/>
      <c r="AH9" s="1" t="s">
        <v>12</v>
      </c>
      <c r="AI9" s="1" t="s">
        <v>13</v>
      </c>
      <c r="AJ9" s="1" t="s">
        <v>14</v>
      </c>
      <c r="AK9" s="1" t="s">
        <v>12</v>
      </c>
      <c r="AL9" s="1" t="s">
        <v>13</v>
      </c>
      <c r="AM9" s="1" t="s">
        <v>14</v>
      </c>
      <c r="AN9" s="1" t="s">
        <v>12</v>
      </c>
      <c r="AO9" s="1" t="s">
        <v>13</v>
      </c>
      <c r="AP9" s="1" t="s">
        <v>14</v>
      </c>
    </row>
    <row r="10" spans="1:42" ht="35.4" customHeight="1" x14ac:dyDescent="0.3">
      <c r="C10" s="17" t="s">
        <v>15</v>
      </c>
      <c r="D10" s="17"/>
      <c r="E10" s="17" t="s">
        <v>16</v>
      </c>
      <c r="F10" s="17"/>
      <c r="G10" s="17" t="s">
        <v>17</v>
      </c>
      <c r="H10" s="17"/>
      <c r="I10" s="17"/>
      <c r="J10" s="18" t="s">
        <v>18</v>
      </c>
      <c r="K10" s="17" t="s">
        <v>15</v>
      </c>
      <c r="L10" s="17" t="s">
        <v>16</v>
      </c>
      <c r="M10" s="17" t="s">
        <v>17</v>
      </c>
      <c r="O10" s="56" t="s">
        <v>19</v>
      </c>
      <c r="P10" s="57"/>
      <c r="Q10" s="57"/>
      <c r="R10" s="57"/>
      <c r="S10" s="58"/>
      <c r="V10" s="10"/>
      <c r="Y10" s="56" t="s">
        <v>15</v>
      </c>
      <c r="Z10" s="57"/>
      <c r="AA10" s="57"/>
      <c r="AB10" s="57"/>
      <c r="AC10" s="58"/>
      <c r="AE10" s="1" t="s">
        <v>75</v>
      </c>
      <c r="AF10" s="1" t="s">
        <v>2</v>
      </c>
      <c r="AG10" s="1">
        <v>1</v>
      </c>
      <c r="AH10" s="19" t="str">
        <f t="shared" ref="AH10:AH22" si="0">IF(E$3=1,AK10,AN10)</f>
        <v>Ja</v>
      </c>
      <c r="AI10" s="19" t="str">
        <f t="shared" ref="AI10:AI22" si="1">IF(E$3=1,AL10,AO10)</f>
        <v>Ja</v>
      </c>
      <c r="AJ10" s="19" t="str">
        <f t="shared" ref="AJ10:AJ22" si="2">IF(E$3=1,AM10,AP10)</f>
        <v>Ja</v>
      </c>
      <c r="AK10" s="20" t="str">
        <f>'Toury-Prijs'!I3</f>
        <v>Ja</v>
      </c>
      <c r="AL10" s="20" t="str">
        <f>'Toury-Prijs'!J3</f>
        <v>Ja</v>
      </c>
      <c r="AM10" s="20" t="str">
        <f>'Toury-Prijs'!K3</f>
        <v>Ja</v>
      </c>
      <c r="AN10" s="20" t="s">
        <v>13</v>
      </c>
      <c r="AO10" s="20" t="s">
        <v>13</v>
      </c>
      <c r="AP10" s="20" t="s">
        <v>13</v>
      </c>
    </row>
    <row r="11" spans="1:42" ht="35.4" customHeight="1" x14ac:dyDescent="0.3">
      <c r="A11" s="59" t="s">
        <v>20</v>
      </c>
      <c r="B11" s="22">
        <v>0</v>
      </c>
      <c r="C11" s="23">
        <f>SUM(J5:J6)-SUM(C12:C24)</f>
        <v>0</v>
      </c>
      <c r="D11" s="24"/>
      <c r="E11" s="25">
        <f>SUM(J6)-SUM(E12:E24)</f>
        <v>0</v>
      </c>
      <c r="F11" s="24"/>
      <c r="G11" s="25">
        <f>SUM(J7)-SUM(G12:G24)</f>
        <v>0</v>
      </c>
      <c r="H11" s="4"/>
      <c r="I11" s="4">
        <v>0</v>
      </c>
      <c r="J11" s="26">
        <v>0</v>
      </c>
      <c r="K11" s="27"/>
      <c r="L11" s="27"/>
      <c r="M11" s="27"/>
      <c r="O11" s="28"/>
      <c r="P11" s="29" t="s">
        <v>21</v>
      </c>
      <c r="Q11" s="29" t="s">
        <v>22</v>
      </c>
      <c r="R11" s="29" t="s">
        <v>23</v>
      </c>
      <c r="S11" s="30" t="s">
        <v>24</v>
      </c>
      <c r="V11" s="10"/>
      <c r="X11" s="11"/>
      <c r="Y11" s="31"/>
      <c r="Z11" s="1" t="s">
        <v>21</v>
      </c>
      <c r="AA11" s="1" t="s">
        <v>22</v>
      </c>
      <c r="AB11" s="1" t="s">
        <v>23</v>
      </c>
      <c r="AC11" s="32" t="s">
        <v>24</v>
      </c>
      <c r="AG11" s="1">
        <v>2</v>
      </c>
      <c r="AH11" s="19" t="str">
        <f t="shared" si="0"/>
        <v>Ja</v>
      </c>
      <c r="AI11" s="19" t="str">
        <f t="shared" si="1"/>
        <v>Ja</v>
      </c>
      <c r="AJ11" s="19" t="str">
        <f t="shared" si="2"/>
        <v>ja</v>
      </c>
      <c r="AK11" s="20" t="str">
        <f>'Toury-Prijs'!I4</f>
        <v>Ja</v>
      </c>
      <c r="AL11" s="20" t="str">
        <f>'Toury-Prijs'!J4</f>
        <v>Ja</v>
      </c>
      <c r="AM11" s="20" t="str">
        <f>'Toury-Prijs'!K4</f>
        <v>Ja</v>
      </c>
      <c r="AN11" s="20" t="s">
        <v>13</v>
      </c>
      <c r="AO11" s="20" t="s">
        <v>13</v>
      </c>
      <c r="AP11" s="20" t="s">
        <v>25</v>
      </c>
    </row>
    <row r="12" spans="1:42" ht="35.4" customHeight="1" x14ac:dyDescent="0.3">
      <c r="A12" s="59"/>
      <c r="B12" s="22">
        <v>1</v>
      </c>
      <c r="C12" s="33"/>
      <c r="D12" s="24"/>
      <c r="E12" s="33"/>
      <c r="F12" s="24"/>
      <c r="G12" s="33"/>
      <c r="H12" s="4"/>
      <c r="I12" s="4" t="s">
        <v>26</v>
      </c>
      <c r="J12" s="26">
        <v>1.25</v>
      </c>
      <c r="K12" s="27">
        <f t="shared" ref="K12:M24" si="3">$J12</f>
        <v>1.25</v>
      </c>
      <c r="L12" s="27">
        <f t="shared" si="3"/>
        <v>1.25</v>
      </c>
      <c r="M12" s="27">
        <f t="shared" si="3"/>
        <v>1.25</v>
      </c>
      <c r="O12" s="34" t="s">
        <v>27</v>
      </c>
      <c r="P12" s="35"/>
      <c r="Q12" s="35">
        <f>P12</f>
        <v>0</v>
      </c>
      <c r="R12" s="35">
        <f>P12</f>
        <v>0</v>
      </c>
      <c r="S12" s="35">
        <f>P12</f>
        <v>0</v>
      </c>
      <c r="T12" s="1">
        <v>0.3</v>
      </c>
      <c r="V12" s="10">
        <f t="shared" ref="V12:V24" si="4">SUM(C12*K12)+(E12*L12)+(G12*M12)</f>
        <v>0</v>
      </c>
      <c r="W12" s="36">
        <f t="shared" ref="W12:W18" si="5">SUM(P12:S12)*T12</f>
        <v>0</v>
      </c>
      <c r="Y12" s="37" t="str">
        <f t="shared" ref="Y12:Y18" si="6">IF(E$3=1,AE12,AF12)</f>
        <v>Ja</v>
      </c>
      <c r="Z12" s="1" t="str">
        <f>Y12</f>
        <v>Ja</v>
      </c>
      <c r="AA12" s="1" t="str">
        <f>Z12</f>
        <v>Ja</v>
      </c>
      <c r="AB12" s="1" t="str">
        <f t="shared" ref="AB12:AC12" si="7">AA12</f>
        <v>Ja</v>
      </c>
      <c r="AC12" s="1" t="str">
        <f t="shared" si="7"/>
        <v>Ja</v>
      </c>
      <c r="AE12" s="38" t="s">
        <v>13</v>
      </c>
      <c r="AF12" s="38" t="s">
        <v>13</v>
      </c>
      <c r="AG12" s="1">
        <v>3</v>
      </c>
      <c r="AH12" s="19" t="str">
        <f t="shared" si="0"/>
        <v>Ja</v>
      </c>
      <c r="AI12" s="19" t="str">
        <f t="shared" si="1"/>
        <v>Ja</v>
      </c>
      <c r="AJ12" s="19" t="str">
        <f t="shared" si="2"/>
        <v>ja</v>
      </c>
      <c r="AK12" s="20" t="str">
        <f>'Toury-Prijs'!I5</f>
        <v>Ja</v>
      </c>
      <c r="AL12" s="20" t="str">
        <f>'Toury-Prijs'!J5</f>
        <v>Ja</v>
      </c>
      <c r="AM12" s="20" t="str">
        <f>'Toury-Prijs'!K5</f>
        <v>Ja</v>
      </c>
      <c r="AN12" s="20" t="s">
        <v>13</v>
      </c>
      <c r="AO12" s="20" t="s">
        <v>13</v>
      </c>
      <c r="AP12" s="20" t="s">
        <v>25</v>
      </c>
    </row>
    <row r="13" spans="1:42" ht="35.4" customHeight="1" x14ac:dyDescent="0.3">
      <c r="A13" s="59"/>
      <c r="B13" s="22">
        <v>2</v>
      </c>
      <c r="C13" s="33"/>
      <c r="D13" s="24"/>
      <c r="E13" s="33"/>
      <c r="F13" s="24"/>
      <c r="G13" s="33"/>
      <c r="H13" s="4"/>
      <c r="I13" s="4" t="s">
        <v>28</v>
      </c>
      <c r="J13" s="26">
        <v>2.5</v>
      </c>
      <c r="K13" s="27">
        <f t="shared" si="3"/>
        <v>2.5</v>
      </c>
      <c r="L13" s="27">
        <f t="shared" si="3"/>
        <v>2.5</v>
      </c>
      <c r="M13" s="27">
        <f t="shared" si="3"/>
        <v>2.5</v>
      </c>
      <c r="O13" s="34" t="s">
        <v>29</v>
      </c>
      <c r="P13" s="35"/>
      <c r="Q13" s="35">
        <f t="shared" ref="Q13:Q18" si="8">P13</f>
        <v>0</v>
      </c>
      <c r="R13" s="35">
        <f t="shared" ref="R13:R18" si="9">P13</f>
        <v>0</v>
      </c>
      <c r="S13" s="35">
        <f t="shared" ref="S13:S18" si="10">P13</f>
        <v>0</v>
      </c>
      <c r="T13" s="1">
        <v>0.9</v>
      </c>
      <c r="V13" s="10">
        <f t="shared" si="4"/>
        <v>0</v>
      </c>
      <c r="W13" s="36">
        <f t="shared" si="5"/>
        <v>0</v>
      </c>
      <c r="Y13" s="37" t="str">
        <f t="shared" si="6"/>
        <v>Ja</v>
      </c>
      <c r="Z13" s="1" t="str">
        <f t="shared" ref="Z13:AC18" si="11">Y13</f>
        <v>Ja</v>
      </c>
      <c r="AA13" s="1" t="str">
        <f t="shared" si="11"/>
        <v>Ja</v>
      </c>
      <c r="AB13" s="1" t="str">
        <f t="shared" si="11"/>
        <v>Ja</v>
      </c>
      <c r="AC13" s="1" t="str">
        <f t="shared" si="11"/>
        <v>Ja</v>
      </c>
      <c r="AE13" s="38" t="str">
        <f>'Toury-Prijs'!I33</f>
        <v>Ja</v>
      </c>
      <c r="AF13" s="38" t="s">
        <v>13</v>
      </c>
      <c r="AG13" s="1">
        <v>4</v>
      </c>
      <c r="AH13" s="19" t="str">
        <f t="shared" si="0"/>
        <v>Ja</v>
      </c>
      <c r="AI13" s="19" t="str">
        <f t="shared" si="1"/>
        <v>Ja</v>
      </c>
      <c r="AJ13" s="19" t="str">
        <f t="shared" si="2"/>
        <v>ja</v>
      </c>
      <c r="AK13" s="20" t="str">
        <f>'Toury-Prijs'!I6</f>
        <v>Ja</v>
      </c>
      <c r="AL13" s="20" t="str">
        <f>'Toury-Prijs'!J6</f>
        <v>Ja</v>
      </c>
      <c r="AM13" s="20" t="str">
        <f>'Toury-Prijs'!K6</f>
        <v>Ja</v>
      </c>
      <c r="AN13" s="20" t="s">
        <v>13</v>
      </c>
      <c r="AO13" s="20" t="s">
        <v>13</v>
      </c>
      <c r="AP13" s="20" t="s">
        <v>25</v>
      </c>
    </row>
    <row r="14" spans="1:42" ht="35.4" customHeight="1" x14ac:dyDescent="0.3">
      <c r="A14" s="59"/>
      <c r="B14" s="22">
        <v>3</v>
      </c>
      <c r="C14" s="33"/>
      <c r="D14" s="24"/>
      <c r="E14" s="33"/>
      <c r="F14" s="24"/>
      <c r="G14" s="33"/>
      <c r="H14" s="4"/>
      <c r="I14" s="4" t="s">
        <v>30</v>
      </c>
      <c r="J14" s="26">
        <v>3.75</v>
      </c>
      <c r="K14" s="27">
        <f t="shared" si="3"/>
        <v>3.75</v>
      </c>
      <c r="L14" s="27">
        <f t="shared" si="3"/>
        <v>3.75</v>
      </c>
      <c r="M14" s="27">
        <f t="shared" si="3"/>
        <v>3.75</v>
      </c>
      <c r="O14" s="34" t="s">
        <v>31</v>
      </c>
      <c r="P14" s="35"/>
      <c r="Q14" s="35">
        <f t="shared" si="8"/>
        <v>0</v>
      </c>
      <c r="R14" s="35">
        <f t="shared" si="9"/>
        <v>0</v>
      </c>
      <c r="S14" s="35">
        <f t="shared" si="10"/>
        <v>0</v>
      </c>
      <c r="T14" s="1">
        <v>1.8</v>
      </c>
      <c r="V14" s="10">
        <f t="shared" si="4"/>
        <v>0</v>
      </c>
      <c r="W14" s="36">
        <f t="shared" si="5"/>
        <v>0</v>
      </c>
      <c r="Y14" s="37" t="str">
        <f t="shared" si="6"/>
        <v>Ja</v>
      </c>
      <c r="Z14" s="1" t="str">
        <f t="shared" si="11"/>
        <v>Ja</v>
      </c>
      <c r="AA14" s="1" t="str">
        <f t="shared" si="11"/>
        <v>Ja</v>
      </c>
      <c r="AB14" s="1" t="str">
        <f t="shared" si="11"/>
        <v>Ja</v>
      </c>
      <c r="AC14" s="1" t="str">
        <f t="shared" si="11"/>
        <v>Ja</v>
      </c>
      <c r="AE14" s="38" t="str">
        <f>'Toury-Prijs'!I34</f>
        <v>Ja</v>
      </c>
      <c r="AF14" s="38" t="s">
        <v>13</v>
      </c>
      <c r="AG14" s="1">
        <v>5</v>
      </c>
      <c r="AH14" s="19" t="str">
        <f t="shared" si="0"/>
        <v>Ja</v>
      </c>
      <c r="AI14" s="19" t="str">
        <f t="shared" si="1"/>
        <v>Ja</v>
      </c>
      <c r="AJ14" s="19" t="str">
        <f t="shared" si="2"/>
        <v>ja</v>
      </c>
      <c r="AK14" s="20" t="str">
        <f>'Toury-Prijs'!I7</f>
        <v>Ja</v>
      </c>
      <c r="AL14" s="20" t="str">
        <f>'Toury-Prijs'!J7</f>
        <v>Ja</v>
      </c>
      <c r="AM14" s="20" t="str">
        <f>'Toury-Prijs'!K7</f>
        <v>Ja</v>
      </c>
      <c r="AN14" s="20" t="s">
        <v>13</v>
      </c>
      <c r="AO14" s="20" t="s">
        <v>13</v>
      </c>
      <c r="AP14" s="20" t="s">
        <v>25</v>
      </c>
    </row>
    <row r="15" spans="1:42" ht="35.4" customHeight="1" x14ac:dyDescent="0.3">
      <c r="A15" s="59"/>
      <c r="B15" s="22">
        <v>4</v>
      </c>
      <c r="C15" s="33"/>
      <c r="D15" s="24"/>
      <c r="E15" s="33"/>
      <c r="F15" s="24"/>
      <c r="G15" s="33"/>
      <c r="H15" s="4"/>
      <c r="I15" s="4" t="s">
        <v>32</v>
      </c>
      <c r="J15" s="26">
        <v>5</v>
      </c>
      <c r="K15" s="27">
        <f t="shared" si="3"/>
        <v>5</v>
      </c>
      <c r="L15" s="27">
        <f t="shared" si="3"/>
        <v>5</v>
      </c>
      <c r="M15" s="27">
        <f t="shared" si="3"/>
        <v>5</v>
      </c>
      <c r="O15" s="34" t="s">
        <v>33</v>
      </c>
      <c r="P15" s="35"/>
      <c r="Q15" s="35">
        <f t="shared" si="8"/>
        <v>0</v>
      </c>
      <c r="R15" s="35">
        <f t="shared" si="9"/>
        <v>0</v>
      </c>
      <c r="S15" s="35">
        <f t="shared" si="10"/>
        <v>0</v>
      </c>
      <c r="T15" s="1">
        <v>3</v>
      </c>
      <c r="V15" s="10">
        <f t="shared" si="4"/>
        <v>0</v>
      </c>
      <c r="W15" s="36">
        <f t="shared" si="5"/>
        <v>0</v>
      </c>
      <c r="Y15" s="37" t="str">
        <f t="shared" si="6"/>
        <v>Nee</v>
      </c>
      <c r="Z15" s="1" t="str">
        <f t="shared" si="11"/>
        <v>Nee</v>
      </c>
      <c r="AA15" s="1" t="str">
        <f t="shared" si="11"/>
        <v>Nee</v>
      </c>
      <c r="AB15" s="1" t="str">
        <f t="shared" si="11"/>
        <v>Nee</v>
      </c>
      <c r="AC15" s="1" t="str">
        <f t="shared" si="11"/>
        <v>Nee</v>
      </c>
      <c r="AE15" s="38" t="str">
        <f>'Toury-Prijs'!I35</f>
        <v>Ja</v>
      </c>
      <c r="AF15" s="38" t="s">
        <v>4</v>
      </c>
      <c r="AG15" s="1">
        <v>6</v>
      </c>
      <c r="AH15" s="19" t="str">
        <f t="shared" si="0"/>
        <v>Ja</v>
      </c>
      <c r="AI15" s="19" t="str">
        <f t="shared" si="1"/>
        <v>Ja</v>
      </c>
      <c r="AJ15" s="19" t="str">
        <f t="shared" si="2"/>
        <v>ja</v>
      </c>
      <c r="AK15" s="20" t="str">
        <f>'Toury-Prijs'!I8</f>
        <v>Ja</v>
      </c>
      <c r="AL15" s="20" t="str">
        <f>'Toury-Prijs'!J8</f>
        <v>Ja</v>
      </c>
      <c r="AM15" s="20" t="str">
        <f>'Toury-Prijs'!K8</f>
        <v>Ja</v>
      </c>
      <c r="AN15" s="20" t="s">
        <v>13</v>
      </c>
      <c r="AO15" s="20" t="s">
        <v>13</v>
      </c>
      <c r="AP15" s="20" t="s">
        <v>25</v>
      </c>
    </row>
    <row r="16" spans="1:42" ht="35.4" customHeight="1" x14ac:dyDescent="0.3">
      <c r="A16" s="59"/>
      <c r="B16" s="22">
        <v>5</v>
      </c>
      <c r="C16" s="33"/>
      <c r="D16" s="24"/>
      <c r="E16" s="33"/>
      <c r="F16" s="24"/>
      <c r="G16" s="33"/>
      <c r="H16" s="4"/>
      <c r="I16" s="4" t="s">
        <v>35</v>
      </c>
      <c r="J16" s="26">
        <v>7.5</v>
      </c>
      <c r="K16" s="27">
        <f t="shared" si="3"/>
        <v>7.5</v>
      </c>
      <c r="L16" s="27">
        <f t="shared" si="3"/>
        <v>7.5</v>
      </c>
      <c r="M16" s="27">
        <f t="shared" si="3"/>
        <v>7.5</v>
      </c>
      <c r="O16" s="34" t="s">
        <v>36</v>
      </c>
      <c r="P16" s="35"/>
      <c r="Q16" s="35">
        <f t="shared" si="8"/>
        <v>0</v>
      </c>
      <c r="R16" s="35">
        <f t="shared" si="9"/>
        <v>0</v>
      </c>
      <c r="S16" s="35">
        <f t="shared" si="10"/>
        <v>0</v>
      </c>
      <c r="T16" s="1">
        <v>4.5</v>
      </c>
      <c r="V16" s="10">
        <f t="shared" si="4"/>
        <v>0</v>
      </c>
      <c r="W16" s="36">
        <f t="shared" si="5"/>
        <v>0</v>
      </c>
      <c r="Y16" s="37" t="str">
        <f t="shared" si="6"/>
        <v>Nee</v>
      </c>
      <c r="Z16" s="1" t="str">
        <f t="shared" si="11"/>
        <v>Nee</v>
      </c>
      <c r="AA16" s="1" t="str">
        <f t="shared" si="11"/>
        <v>Nee</v>
      </c>
      <c r="AB16" s="1" t="str">
        <f t="shared" si="11"/>
        <v>Nee</v>
      </c>
      <c r="AC16" s="1" t="str">
        <f t="shared" si="11"/>
        <v>Nee</v>
      </c>
      <c r="AE16" s="38" t="str">
        <f>'Toury-Prijs'!I36</f>
        <v>Ja</v>
      </c>
      <c r="AF16" s="38" t="s">
        <v>4</v>
      </c>
      <c r="AG16" s="1">
        <v>7</v>
      </c>
      <c r="AH16" s="19" t="str">
        <f t="shared" si="0"/>
        <v>Ja</v>
      </c>
      <c r="AI16" s="19" t="str">
        <f t="shared" si="1"/>
        <v>Ja</v>
      </c>
      <c r="AJ16" s="19" t="str">
        <f t="shared" si="2"/>
        <v>ja</v>
      </c>
      <c r="AK16" s="20" t="str">
        <f>'Toury-Prijs'!I9</f>
        <v>Ja</v>
      </c>
      <c r="AL16" s="20" t="str">
        <f>'Toury-Prijs'!J9</f>
        <v>Ja</v>
      </c>
      <c r="AM16" s="20" t="str">
        <f>'Toury-Prijs'!K9</f>
        <v>Ja</v>
      </c>
      <c r="AN16" s="20" t="s">
        <v>13</v>
      </c>
      <c r="AO16" s="20" t="s">
        <v>13</v>
      </c>
      <c r="AP16" s="20" t="s">
        <v>25</v>
      </c>
    </row>
    <row r="17" spans="1:42" ht="35.4" customHeight="1" x14ac:dyDescent="0.3">
      <c r="A17" s="59"/>
      <c r="B17" s="22">
        <v>6</v>
      </c>
      <c r="C17" s="33"/>
      <c r="D17" s="24"/>
      <c r="E17" s="33"/>
      <c r="F17" s="24"/>
      <c r="G17" s="33"/>
      <c r="H17" s="4"/>
      <c r="I17" s="4" t="s">
        <v>37</v>
      </c>
      <c r="J17" s="26">
        <v>12.5</v>
      </c>
      <c r="K17" s="27">
        <f t="shared" si="3"/>
        <v>12.5</v>
      </c>
      <c r="L17" s="27">
        <f t="shared" si="3"/>
        <v>12.5</v>
      </c>
      <c r="M17" s="27">
        <f t="shared" si="3"/>
        <v>12.5</v>
      </c>
      <c r="O17" s="34" t="s">
        <v>38</v>
      </c>
      <c r="P17" s="35"/>
      <c r="Q17" s="35">
        <f t="shared" si="8"/>
        <v>0</v>
      </c>
      <c r="R17" s="35">
        <f t="shared" si="9"/>
        <v>0</v>
      </c>
      <c r="S17" s="35">
        <f t="shared" si="10"/>
        <v>0</v>
      </c>
      <c r="T17" s="1">
        <v>7</v>
      </c>
      <c r="V17" s="10">
        <f t="shared" si="4"/>
        <v>0</v>
      </c>
      <c r="W17" s="36">
        <f t="shared" si="5"/>
        <v>0</v>
      </c>
      <c r="Y17" s="37" t="str">
        <f t="shared" si="6"/>
        <v>Nee</v>
      </c>
      <c r="Z17" s="1" t="str">
        <f t="shared" si="11"/>
        <v>Nee</v>
      </c>
      <c r="AA17" s="1" t="str">
        <f t="shared" si="11"/>
        <v>Nee</v>
      </c>
      <c r="AB17" s="1" t="str">
        <f t="shared" si="11"/>
        <v>Nee</v>
      </c>
      <c r="AC17" s="1" t="str">
        <f t="shared" si="11"/>
        <v>Nee</v>
      </c>
      <c r="AE17" s="38" t="str">
        <f>'Toury-Prijs'!I37</f>
        <v>Ja</v>
      </c>
      <c r="AF17" s="38" t="s">
        <v>4</v>
      </c>
      <c r="AG17" s="1">
        <v>8</v>
      </c>
      <c r="AH17" s="19" t="str">
        <f t="shared" si="0"/>
        <v>Nee</v>
      </c>
      <c r="AI17" s="19" t="str">
        <f t="shared" si="1"/>
        <v>Nee</v>
      </c>
      <c r="AJ17" s="19" t="str">
        <f t="shared" si="2"/>
        <v>Nee</v>
      </c>
      <c r="AK17" s="20" t="str">
        <f>'Toury-Prijs'!I10</f>
        <v>Ja</v>
      </c>
      <c r="AL17" s="20" t="str">
        <f>'Toury-Prijs'!J10</f>
        <v>Ja</v>
      </c>
      <c r="AM17" s="20" t="str">
        <f>'Toury-Prijs'!K10</f>
        <v>Ja</v>
      </c>
      <c r="AN17" s="20" t="s">
        <v>4</v>
      </c>
      <c r="AO17" s="20" t="s">
        <v>4</v>
      </c>
      <c r="AP17" s="20" t="s">
        <v>4</v>
      </c>
    </row>
    <row r="18" spans="1:42" ht="35.4" customHeight="1" x14ac:dyDescent="0.3">
      <c r="A18" s="59"/>
      <c r="B18" s="22">
        <v>7</v>
      </c>
      <c r="C18" s="33"/>
      <c r="D18" s="24"/>
      <c r="E18" s="33"/>
      <c r="F18" s="24"/>
      <c r="G18" s="33"/>
      <c r="H18" s="4"/>
      <c r="I18" s="4" t="s">
        <v>39</v>
      </c>
      <c r="J18" s="26">
        <v>20</v>
      </c>
      <c r="K18" s="27">
        <f t="shared" si="3"/>
        <v>20</v>
      </c>
      <c r="L18" s="27">
        <f t="shared" si="3"/>
        <v>20</v>
      </c>
      <c r="M18" s="27">
        <f t="shared" si="3"/>
        <v>20</v>
      </c>
      <c r="O18" s="34" t="s">
        <v>40</v>
      </c>
      <c r="P18" s="35" t="s">
        <v>34</v>
      </c>
      <c r="Q18" s="35" t="str">
        <f t="shared" si="8"/>
        <v xml:space="preserve"> </v>
      </c>
      <c r="R18" s="35" t="str">
        <f t="shared" si="9"/>
        <v xml:space="preserve"> </v>
      </c>
      <c r="S18" s="35" t="str">
        <f t="shared" si="10"/>
        <v xml:space="preserve"> </v>
      </c>
      <c r="T18" s="1">
        <v>12</v>
      </c>
      <c r="V18" s="10">
        <f t="shared" si="4"/>
        <v>0</v>
      </c>
      <c r="W18" s="36">
        <f t="shared" si="5"/>
        <v>0</v>
      </c>
      <c r="Y18" s="37" t="str">
        <f t="shared" si="6"/>
        <v>Nee</v>
      </c>
      <c r="Z18" s="1" t="str">
        <f t="shared" si="11"/>
        <v>Nee</v>
      </c>
      <c r="AA18" s="1" t="str">
        <f t="shared" si="11"/>
        <v>Nee</v>
      </c>
      <c r="AB18" s="1" t="str">
        <f t="shared" si="11"/>
        <v>Nee</v>
      </c>
      <c r="AC18" s="1" t="str">
        <f t="shared" si="11"/>
        <v>Nee</v>
      </c>
      <c r="AE18" s="38" t="str">
        <f>'Toury-Prijs'!I38</f>
        <v>Ja</v>
      </c>
      <c r="AF18" s="38" t="s">
        <v>4</v>
      </c>
      <c r="AG18" s="1">
        <v>9</v>
      </c>
      <c r="AH18" s="19" t="str">
        <f t="shared" si="0"/>
        <v>Nee</v>
      </c>
      <c r="AI18" s="19" t="str">
        <f t="shared" si="1"/>
        <v>Nee</v>
      </c>
      <c r="AJ18" s="19" t="str">
        <f t="shared" si="2"/>
        <v>Nee</v>
      </c>
      <c r="AK18" s="20" t="str">
        <f>'Toury-Prijs'!I11</f>
        <v>Ja</v>
      </c>
      <c r="AL18" s="20" t="str">
        <f>'Toury-Prijs'!J11</f>
        <v>Ja</v>
      </c>
      <c r="AM18" s="20" t="str">
        <f>'Toury-Prijs'!K11</f>
        <v>Ja</v>
      </c>
      <c r="AN18" s="20" t="s">
        <v>4</v>
      </c>
      <c r="AO18" s="20" t="s">
        <v>4</v>
      </c>
      <c r="AP18" s="20" t="s">
        <v>4</v>
      </c>
    </row>
    <row r="19" spans="1:42" s="39" customFormat="1" ht="35.4" customHeight="1" x14ac:dyDescent="0.3">
      <c r="A19" s="59"/>
      <c r="B19" s="22">
        <v>8</v>
      </c>
      <c r="C19" s="33"/>
      <c r="D19" s="24"/>
      <c r="E19" s="33"/>
      <c r="F19" s="24"/>
      <c r="G19" s="33"/>
      <c r="H19" s="4"/>
      <c r="I19" s="4" t="s">
        <v>41</v>
      </c>
      <c r="J19" s="26">
        <v>30</v>
      </c>
      <c r="K19" s="27">
        <f t="shared" si="3"/>
        <v>30</v>
      </c>
      <c r="L19" s="27">
        <f t="shared" si="3"/>
        <v>30</v>
      </c>
      <c r="M19" s="27">
        <f t="shared" si="3"/>
        <v>30</v>
      </c>
      <c r="N19" s="1"/>
      <c r="U19" s="1"/>
      <c r="V19" s="10">
        <f t="shared" si="4"/>
        <v>0</v>
      </c>
      <c r="X19" s="11"/>
      <c r="Y19" s="1"/>
      <c r="Z19" s="1"/>
      <c r="AA19" s="1"/>
      <c r="AB19" s="2"/>
      <c r="AG19" s="19" t="s">
        <v>42</v>
      </c>
      <c r="AH19" s="19" t="str">
        <f t="shared" si="0"/>
        <v>Nee</v>
      </c>
      <c r="AI19" s="19" t="str">
        <f t="shared" si="1"/>
        <v>Nee</v>
      </c>
      <c r="AJ19" s="19" t="str">
        <f t="shared" si="2"/>
        <v>Nee</v>
      </c>
      <c r="AK19" s="20" t="str">
        <f>'Toury-Prijs'!I12</f>
        <v>Ja</v>
      </c>
      <c r="AL19" s="20" t="str">
        <f>'Toury-Prijs'!J12</f>
        <v>Ja</v>
      </c>
      <c r="AM19" s="20" t="str">
        <f>'Toury-Prijs'!K12</f>
        <v>Ja</v>
      </c>
      <c r="AN19" s="20" t="s">
        <v>4</v>
      </c>
      <c r="AO19" s="20" t="s">
        <v>4</v>
      </c>
      <c r="AP19" s="20" t="s">
        <v>4</v>
      </c>
    </row>
    <row r="20" spans="1:42" ht="35.4" customHeight="1" x14ac:dyDescent="0.3">
      <c r="A20" s="59"/>
      <c r="B20" s="22">
        <v>9</v>
      </c>
      <c r="C20" s="33"/>
      <c r="D20" s="24"/>
      <c r="E20" s="33"/>
      <c r="F20" s="24"/>
      <c r="G20" s="33"/>
      <c r="H20" s="4"/>
      <c r="I20" s="4" t="s">
        <v>43</v>
      </c>
      <c r="J20" s="26">
        <v>45</v>
      </c>
      <c r="K20" s="27">
        <f t="shared" si="3"/>
        <v>45</v>
      </c>
      <c r="L20" s="27">
        <f t="shared" si="3"/>
        <v>45</v>
      </c>
      <c r="M20" s="27">
        <f t="shared" si="3"/>
        <v>45</v>
      </c>
      <c r="N20" s="39"/>
      <c r="V20" s="10">
        <f t="shared" si="4"/>
        <v>0</v>
      </c>
      <c r="X20" s="11"/>
      <c r="AB20" s="2"/>
      <c r="AG20" s="1" t="s">
        <v>44</v>
      </c>
      <c r="AH20" s="19" t="str">
        <f t="shared" si="0"/>
        <v>Nee</v>
      </c>
      <c r="AI20" s="19" t="str">
        <f t="shared" si="1"/>
        <v>Nee</v>
      </c>
      <c r="AJ20" s="19" t="str">
        <f t="shared" si="2"/>
        <v>Nee</v>
      </c>
      <c r="AK20" s="20" t="str">
        <f>'Toury-Prijs'!I13</f>
        <v>Ja</v>
      </c>
      <c r="AL20" s="20" t="str">
        <f>'Toury-Prijs'!J13</f>
        <v>Ja</v>
      </c>
      <c r="AM20" s="20" t="str">
        <f>'Toury-Prijs'!K13</f>
        <v>Ja</v>
      </c>
      <c r="AN20" s="20" t="s">
        <v>4</v>
      </c>
      <c r="AO20" s="20" t="s">
        <v>4</v>
      </c>
      <c r="AP20" s="20" t="s">
        <v>4</v>
      </c>
    </row>
    <row r="21" spans="1:42" ht="35.4" customHeight="1" x14ac:dyDescent="0.3">
      <c r="A21" s="59"/>
      <c r="B21" s="22" t="s">
        <v>42</v>
      </c>
      <c r="C21" s="33"/>
      <c r="D21" s="24"/>
      <c r="E21" s="33"/>
      <c r="F21" s="24"/>
      <c r="G21" s="33"/>
      <c r="H21" s="4"/>
      <c r="I21" s="4" t="s">
        <v>45</v>
      </c>
      <c r="J21" s="26">
        <v>65</v>
      </c>
      <c r="K21" s="27">
        <f t="shared" si="3"/>
        <v>65</v>
      </c>
      <c r="L21" s="27">
        <f t="shared" si="3"/>
        <v>65</v>
      </c>
      <c r="M21" s="27">
        <f t="shared" si="3"/>
        <v>65</v>
      </c>
      <c r="V21" s="10">
        <f t="shared" si="4"/>
        <v>0</v>
      </c>
      <c r="X21" s="11"/>
      <c r="AB21" s="2"/>
      <c r="AG21" s="1" t="s">
        <v>46</v>
      </c>
      <c r="AH21" s="19" t="str">
        <f t="shared" si="0"/>
        <v>Nee</v>
      </c>
      <c r="AI21" s="19" t="str">
        <f t="shared" si="1"/>
        <v>Nee</v>
      </c>
      <c r="AJ21" s="19" t="str">
        <f t="shared" si="2"/>
        <v>Nee</v>
      </c>
      <c r="AK21" s="20" t="str">
        <f>'Toury-Prijs'!I14</f>
        <v>Ja</v>
      </c>
      <c r="AL21" s="20" t="str">
        <f>'Toury-Prijs'!J14</f>
        <v>Ja</v>
      </c>
      <c r="AM21" s="20" t="str">
        <f>'Toury-Prijs'!K14</f>
        <v>Ja</v>
      </c>
      <c r="AN21" s="20" t="s">
        <v>4</v>
      </c>
      <c r="AO21" s="20" t="s">
        <v>4</v>
      </c>
      <c r="AP21" s="20" t="s">
        <v>4</v>
      </c>
    </row>
    <row r="22" spans="1:42" ht="35.4" customHeight="1" x14ac:dyDescent="0.3">
      <c r="A22" s="59"/>
      <c r="B22" s="22" t="s">
        <v>44</v>
      </c>
      <c r="C22" s="33"/>
      <c r="D22" s="24"/>
      <c r="E22" s="33"/>
      <c r="F22" s="24"/>
      <c r="G22" s="33"/>
      <c r="H22" s="4"/>
      <c r="I22" s="4" t="s">
        <v>47</v>
      </c>
      <c r="J22" s="26">
        <v>90</v>
      </c>
      <c r="K22" s="27">
        <f t="shared" si="3"/>
        <v>90</v>
      </c>
      <c r="L22" s="27">
        <f t="shared" si="3"/>
        <v>90</v>
      </c>
      <c r="M22" s="27">
        <f t="shared" si="3"/>
        <v>90</v>
      </c>
      <c r="V22" s="10">
        <f t="shared" si="4"/>
        <v>0</v>
      </c>
      <c r="W22" s="36"/>
      <c r="X22" s="11"/>
      <c r="AB22" s="2"/>
      <c r="AG22" s="1" t="s">
        <v>48</v>
      </c>
      <c r="AH22" s="19" t="str">
        <f t="shared" si="0"/>
        <v>Nee</v>
      </c>
      <c r="AI22" s="19" t="str">
        <f t="shared" si="1"/>
        <v>Nee</v>
      </c>
      <c r="AJ22" s="19" t="str">
        <f t="shared" si="2"/>
        <v>Nee</v>
      </c>
      <c r="AK22" s="20" t="str">
        <f>'Toury-Prijs'!I15</f>
        <v>Ja</v>
      </c>
      <c r="AL22" s="20" t="str">
        <f>'Toury-Prijs'!J15</f>
        <v>Ja</v>
      </c>
      <c r="AM22" s="20" t="str">
        <f>'Toury-Prijs'!K15</f>
        <v>Ja</v>
      </c>
      <c r="AN22" s="20" t="s">
        <v>4</v>
      </c>
      <c r="AO22" s="20" t="s">
        <v>4</v>
      </c>
      <c r="AP22" s="20" t="s">
        <v>4</v>
      </c>
    </row>
    <row r="23" spans="1:42" ht="35.4" customHeight="1" x14ac:dyDescent="0.3">
      <c r="A23" s="59"/>
      <c r="B23" s="22" t="s">
        <v>46</v>
      </c>
      <c r="C23" s="33"/>
      <c r="D23" s="24"/>
      <c r="E23" s="33"/>
      <c r="F23" s="24"/>
      <c r="G23" s="33"/>
      <c r="H23" s="4"/>
      <c r="I23" s="4" t="s">
        <v>49</v>
      </c>
      <c r="J23" s="26">
        <v>140</v>
      </c>
      <c r="K23" s="27">
        <f t="shared" si="3"/>
        <v>140</v>
      </c>
      <c r="L23" s="27">
        <f t="shared" si="3"/>
        <v>140</v>
      </c>
      <c r="M23" s="27">
        <f t="shared" si="3"/>
        <v>140</v>
      </c>
      <c r="V23" s="10">
        <f t="shared" si="4"/>
        <v>0</v>
      </c>
      <c r="W23" s="36"/>
      <c r="X23" s="11"/>
    </row>
    <row r="24" spans="1:42" ht="35.4" customHeight="1" x14ac:dyDescent="0.3">
      <c r="A24" s="59"/>
      <c r="B24" s="22" t="s">
        <v>48</v>
      </c>
      <c r="C24" s="33"/>
      <c r="D24" s="24"/>
      <c r="E24" s="33"/>
      <c r="F24" s="24"/>
      <c r="G24" s="33"/>
      <c r="H24" s="4"/>
      <c r="I24" s="4" t="s">
        <v>50</v>
      </c>
      <c r="J24" s="26">
        <v>200</v>
      </c>
      <c r="K24" s="27">
        <f t="shared" si="3"/>
        <v>200</v>
      </c>
      <c r="L24" s="27">
        <f t="shared" si="3"/>
        <v>200</v>
      </c>
      <c r="M24" s="27">
        <f t="shared" si="3"/>
        <v>200</v>
      </c>
      <c r="V24" s="10">
        <f t="shared" si="4"/>
        <v>0</v>
      </c>
      <c r="W24" s="36"/>
      <c r="X24" s="11"/>
    </row>
    <row r="25" spans="1:42" ht="35.4" hidden="1" customHeight="1" x14ac:dyDescent="0.3">
      <c r="A25" s="21"/>
      <c r="B25" s="22"/>
      <c r="C25" s="24"/>
      <c r="D25" s="24"/>
      <c r="E25" s="24"/>
      <c r="F25" s="24"/>
      <c r="G25" s="24"/>
      <c r="H25" s="4"/>
      <c r="I25" s="4"/>
      <c r="J25" s="26"/>
      <c r="K25" s="27"/>
      <c r="L25" s="27"/>
      <c r="M25" s="27"/>
      <c r="V25" s="10"/>
      <c r="W25" s="36"/>
      <c r="X25" s="11"/>
      <c r="Y25" s="56" t="s">
        <v>16</v>
      </c>
      <c r="Z25" s="57"/>
      <c r="AA25" s="57"/>
      <c r="AB25" s="57"/>
      <c r="AC25" s="58"/>
      <c r="AE25" s="1" t="s">
        <v>75</v>
      </c>
      <c r="AF25" s="1" t="s">
        <v>2</v>
      </c>
    </row>
    <row r="26" spans="1:42" ht="35.4" hidden="1" customHeight="1" x14ac:dyDescent="0.3">
      <c r="A26" s="21"/>
      <c r="B26" s="22"/>
      <c r="C26" s="24"/>
      <c r="D26" s="24"/>
      <c r="E26" s="24"/>
      <c r="F26" s="24"/>
      <c r="G26" s="24"/>
      <c r="H26" s="4"/>
      <c r="I26" s="4"/>
      <c r="J26" s="26"/>
      <c r="K26" s="27"/>
      <c r="L26" s="27"/>
      <c r="M26" s="27"/>
      <c r="V26" s="10"/>
      <c r="W26" s="36"/>
      <c r="X26" s="11"/>
      <c r="Y26" s="31"/>
      <c r="Z26" s="1" t="s">
        <v>21</v>
      </c>
      <c r="AA26" s="1" t="s">
        <v>22</v>
      </c>
      <c r="AB26" s="1" t="s">
        <v>23</v>
      </c>
      <c r="AC26" s="32" t="s">
        <v>24</v>
      </c>
    </row>
    <row r="27" spans="1:42" ht="35.4" customHeight="1" x14ac:dyDescent="0.3">
      <c r="A27" s="21"/>
      <c r="B27" s="22"/>
      <c r="C27" s="24"/>
      <c r="D27" s="24"/>
      <c r="E27" s="24"/>
      <c r="F27" s="24"/>
      <c r="G27" s="24"/>
      <c r="H27" s="4"/>
      <c r="I27" s="4"/>
      <c r="J27" s="26"/>
      <c r="K27" s="27"/>
      <c r="L27" s="27"/>
      <c r="M27" s="27"/>
      <c r="T27" s="1">
        <v>0.3</v>
      </c>
      <c r="V27" s="10"/>
      <c r="W27" s="36">
        <f t="shared" ref="W27:W33" si="12">SUM(P31:S31)*T27</f>
        <v>0</v>
      </c>
      <c r="X27" s="11"/>
      <c r="Y27" s="37" t="str">
        <f t="shared" ref="Y27:Y33" si="13">IF(E$3=1,AE27,AF27)</f>
        <v>Ja</v>
      </c>
      <c r="Z27" s="1" t="str">
        <f>Y27</f>
        <v>Ja</v>
      </c>
      <c r="AA27" s="1" t="str">
        <f>Z27</f>
        <v>Ja</v>
      </c>
      <c r="AB27" s="1" t="str">
        <f t="shared" ref="AB27:AC27" si="14">AA27</f>
        <v>Ja</v>
      </c>
      <c r="AC27" s="1" t="str">
        <f t="shared" si="14"/>
        <v>Ja</v>
      </c>
      <c r="AE27" s="38" t="s">
        <v>13</v>
      </c>
      <c r="AF27" s="38" t="s">
        <v>13</v>
      </c>
    </row>
    <row r="28" spans="1:42" ht="35.4" hidden="1" customHeight="1" x14ac:dyDescent="0.3">
      <c r="A28" s="21"/>
      <c r="B28" s="22"/>
      <c r="C28" s="24"/>
      <c r="D28" s="24"/>
      <c r="E28" s="24"/>
      <c r="F28" s="24"/>
      <c r="G28" s="24"/>
      <c r="H28" s="4"/>
      <c r="I28" s="4"/>
      <c r="J28" s="26"/>
      <c r="K28" s="27"/>
      <c r="L28" s="27"/>
      <c r="M28" s="27"/>
      <c r="T28" s="1">
        <v>0.9</v>
      </c>
      <c r="V28" s="10"/>
      <c r="W28" s="36">
        <f t="shared" si="12"/>
        <v>0</v>
      </c>
      <c r="X28" s="11"/>
      <c r="Y28" s="37" t="str">
        <f t="shared" si="13"/>
        <v>Ja</v>
      </c>
      <c r="Z28" s="1" t="str">
        <f t="shared" ref="Z28:AC33" si="15">Y28</f>
        <v>Ja</v>
      </c>
      <c r="AA28" s="1" t="str">
        <f t="shared" si="15"/>
        <v>Ja</v>
      </c>
      <c r="AB28" s="1" t="str">
        <f t="shared" si="15"/>
        <v>Ja</v>
      </c>
      <c r="AC28" s="1" t="str">
        <f t="shared" si="15"/>
        <v>Ja</v>
      </c>
      <c r="AE28" s="38" t="str">
        <f>'Toury-Prijs'!J33</f>
        <v>Ja</v>
      </c>
      <c r="AF28" s="38" t="s">
        <v>13</v>
      </c>
    </row>
    <row r="29" spans="1:42" ht="35.4" customHeight="1" x14ac:dyDescent="0.3">
      <c r="A29" s="59" t="s">
        <v>51</v>
      </c>
      <c r="B29" s="22">
        <v>1</v>
      </c>
      <c r="C29" s="7"/>
      <c r="D29" s="24"/>
      <c r="E29" s="7"/>
      <c r="F29" s="24"/>
      <c r="G29" s="7"/>
      <c r="H29" s="4"/>
      <c r="I29" s="4" t="s">
        <v>26</v>
      </c>
      <c r="J29" s="26">
        <v>1</v>
      </c>
      <c r="K29" s="27">
        <f>$J29</f>
        <v>1</v>
      </c>
      <c r="L29" s="27">
        <f t="shared" ref="L29:M48" si="16">$J29</f>
        <v>1</v>
      </c>
      <c r="M29" s="27">
        <f t="shared" si="16"/>
        <v>1</v>
      </c>
      <c r="O29" s="56" t="s">
        <v>52</v>
      </c>
      <c r="P29" s="57"/>
      <c r="Q29" s="57"/>
      <c r="R29" s="57"/>
      <c r="S29" s="58"/>
      <c r="T29" s="1">
        <v>1.8</v>
      </c>
      <c r="V29" s="10">
        <f t="shared" ref="V29:V38" si="17">SUM(C29*K29)+(E29*L29)+(G29*M29)</f>
        <v>0</v>
      </c>
      <c r="W29" s="36">
        <f t="shared" si="12"/>
        <v>0</v>
      </c>
      <c r="X29" s="11"/>
      <c r="Y29" s="37" t="str">
        <f t="shared" si="13"/>
        <v>Ja</v>
      </c>
      <c r="Z29" s="1" t="str">
        <f t="shared" si="15"/>
        <v>Ja</v>
      </c>
      <c r="AA29" s="1" t="str">
        <f t="shared" si="15"/>
        <v>Ja</v>
      </c>
      <c r="AB29" s="1" t="str">
        <f t="shared" si="15"/>
        <v>Ja</v>
      </c>
      <c r="AC29" s="1" t="str">
        <f t="shared" si="15"/>
        <v>Ja</v>
      </c>
      <c r="AE29" s="38" t="str">
        <f>'Toury-Prijs'!J34</f>
        <v>Ja</v>
      </c>
      <c r="AF29" s="38" t="s">
        <v>13</v>
      </c>
    </row>
    <row r="30" spans="1:42" ht="35.4" customHeight="1" x14ac:dyDescent="0.3">
      <c r="A30" s="59"/>
      <c r="B30" s="22">
        <v>2</v>
      </c>
      <c r="C30" s="7"/>
      <c r="D30" s="24"/>
      <c r="E30" s="7"/>
      <c r="F30" s="24"/>
      <c r="G30" s="7"/>
      <c r="H30" s="4"/>
      <c r="I30" s="4" t="s">
        <v>28</v>
      </c>
      <c r="J30" s="26">
        <v>2</v>
      </c>
      <c r="K30" s="27">
        <f t="shared" ref="K30:M53" si="18">$J30</f>
        <v>2</v>
      </c>
      <c r="L30" s="27">
        <f t="shared" si="16"/>
        <v>2</v>
      </c>
      <c r="M30" s="27">
        <f t="shared" si="16"/>
        <v>2</v>
      </c>
      <c r="O30" s="28"/>
      <c r="P30" s="29" t="s">
        <v>21</v>
      </c>
      <c r="Q30" s="29" t="s">
        <v>22</v>
      </c>
      <c r="R30" s="29" t="s">
        <v>23</v>
      </c>
      <c r="S30" s="30" t="s">
        <v>24</v>
      </c>
      <c r="T30" s="1">
        <v>3</v>
      </c>
      <c r="V30" s="10">
        <f t="shared" si="17"/>
        <v>0</v>
      </c>
      <c r="W30" s="36">
        <f t="shared" si="12"/>
        <v>0</v>
      </c>
      <c r="X30" s="11"/>
      <c r="Y30" s="37" t="str">
        <f t="shared" si="13"/>
        <v>Nee</v>
      </c>
      <c r="Z30" s="1" t="str">
        <f t="shared" si="15"/>
        <v>Nee</v>
      </c>
      <c r="AA30" s="1" t="str">
        <f t="shared" si="15"/>
        <v>Nee</v>
      </c>
      <c r="AB30" s="1" t="str">
        <f t="shared" si="15"/>
        <v>Nee</v>
      </c>
      <c r="AC30" s="1" t="str">
        <f t="shared" si="15"/>
        <v>Nee</v>
      </c>
      <c r="AE30" s="38" t="str">
        <f>'Toury-Prijs'!J35</f>
        <v>Ja</v>
      </c>
      <c r="AF30" s="38" t="s">
        <v>4</v>
      </c>
    </row>
    <row r="31" spans="1:42" ht="35.4" customHeight="1" x14ac:dyDescent="0.3">
      <c r="A31" s="59"/>
      <c r="B31" s="22">
        <v>3</v>
      </c>
      <c r="C31" s="7"/>
      <c r="D31" s="24"/>
      <c r="E31" s="7"/>
      <c r="F31" s="24"/>
      <c r="G31" s="7"/>
      <c r="H31" s="4"/>
      <c r="I31" s="4" t="s">
        <v>30</v>
      </c>
      <c r="J31" s="26">
        <v>3</v>
      </c>
      <c r="K31" s="27">
        <f t="shared" si="18"/>
        <v>3</v>
      </c>
      <c r="L31" s="27">
        <f t="shared" si="16"/>
        <v>3</v>
      </c>
      <c r="M31" s="27">
        <f t="shared" si="16"/>
        <v>3</v>
      </c>
      <c r="O31" s="34" t="s">
        <v>27</v>
      </c>
      <c r="P31" s="35"/>
      <c r="Q31" s="35">
        <f>P31</f>
        <v>0</v>
      </c>
      <c r="R31" s="35">
        <f>P31</f>
        <v>0</v>
      </c>
      <c r="S31" s="35">
        <f>P31</f>
        <v>0</v>
      </c>
      <c r="T31" s="1">
        <v>4.5</v>
      </c>
      <c r="V31" s="10">
        <f t="shared" si="17"/>
        <v>0</v>
      </c>
      <c r="W31" s="36">
        <f t="shared" si="12"/>
        <v>0</v>
      </c>
      <c r="X31" s="11"/>
      <c r="Y31" s="37" t="str">
        <f t="shared" si="13"/>
        <v>Nee</v>
      </c>
      <c r="Z31" s="1" t="str">
        <f t="shared" si="15"/>
        <v>Nee</v>
      </c>
      <c r="AA31" s="1" t="str">
        <f t="shared" si="15"/>
        <v>Nee</v>
      </c>
      <c r="AB31" s="1" t="str">
        <f t="shared" si="15"/>
        <v>Nee</v>
      </c>
      <c r="AC31" s="1" t="str">
        <f t="shared" si="15"/>
        <v>Nee</v>
      </c>
      <c r="AE31" s="38" t="str">
        <f>'Toury-Prijs'!J36</f>
        <v>Ja</v>
      </c>
      <c r="AF31" s="38" t="s">
        <v>4</v>
      </c>
    </row>
    <row r="32" spans="1:42" ht="35.4" customHeight="1" x14ac:dyDescent="0.3">
      <c r="A32" s="59"/>
      <c r="B32" s="22">
        <v>4</v>
      </c>
      <c r="C32" s="7"/>
      <c r="D32" s="24"/>
      <c r="E32" s="7"/>
      <c r="F32" s="24"/>
      <c r="G32" s="7"/>
      <c r="H32" s="4"/>
      <c r="I32" s="4" t="s">
        <v>32</v>
      </c>
      <c r="J32" s="26">
        <v>4</v>
      </c>
      <c r="K32" s="27">
        <f t="shared" si="18"/>
        <v>4</v>
      </c>
      <c r="L32" s="27">
        <f t="shared" si="16"/>
        <v>4</v>
      </c>
      <c r="M32" s="27">
        <f t="shared" si="16"/>
        <v>4</v>
      </c>
      <c r="O32" s="34" t="s">
        <v>29</v>
      </c>
      <c r="P32" s="35"/>
      <c r="Q32" s="35">
        <f t="shared" ref="Q32:Q37" si="19">P32</f>
        <v>0</v>
      </c>
      <c r="R32" s="35">
        <f t="shared" ref="R32:R37" si="20">P32</f>
        <v>0</v>
      </c>
      <c r="S32" s="35">
        <f t="shared" ref="S32:S37" si="21">P32</f>
        <v>0</v>
      </c>
      <c r="T32" s="1">
        <v>7</v>
      </c>
      <c r="V32" s="10">
        <f t="shared" si="17"/>
        <v>0</v>
      </c>
      <c r="W32" s="36">
        <f t="shared" si="12"/>
        <v>0</v>
      </c>
      <c r="X32" s="39"/>
      <c r="Y32" s="37" t="str">
        <f t="shared" si="13"/>
        <v>Nee</v>
      </c>
      <c r="Z32" s="1" t="str">
        <f t="shared" si="15"/>
        <v>Nee</v>
      </c>
      <c r="AA32" s="1" t="str">
        <f t="shared" si="15"/>
        <v>Nee</v>
      </c>
      <c r="AB32" s="1" t="str">
        <f t="shared" si="15"/>
        <v>Nee</v>
      </c>
      <c r="AC32" s="1" t="str">
        <f t="shared" si="15"/>
        <v>Nee</v>
      </c>
      <c r="AE32" s="38" t="str">
        <f>'Toury-Prijs'!J37</f>
        <v>Ja</v>
      </c>
      <c r="AF32" s="38" t="s">
        <v>4</v>
      </c>
    </row>
    <row r="33" spans="1:32" ht="35.4" customHeight="1" x14ac:dyDescent="0.3">
      <c r="A33" s="59"/>
      <c r="B33" s="22">
        <v>5</v>
      </c>
      <c r="C33" s="7"/>
      <c r="D33" s="24"/>
      <c r="E33" s="7"/>
      <c r="F33" s="24"/>
      <c r="G33" s="7"/>
      <c r="H33" s="4"/>
      <c r="I33" s="4" t="s">
        <v>35</v>
      </c>
      <c r="J33" s="26">
        <v>5</v>
      </c>
      <c r="K33" s="27">
        <f t="shared" si="18"/>
        <v>5</v>
      </c>
      <c r="L33" s="27">
        <f t="shared" si="16"/>
        <v>5</v>
      </c>
      <c r="M33" s="27">
        <f t="shared" si="16"/>
        <v>5</v>
      </c>
      <c r="O33" s="34" t="s">
        <v>31</v>
      </c>
      <c r="P33" s="35"/>
      <c r="Q33" s="35">
        <f t="shared" si="19"/>
        <v>0</v>
      </c>
      <c r="R33" s="35">
        <f t="shared" si="20"/>
        <v>0</v>
      </c>
      <c r="S33" s="35">
        <f t="shared" si="21"/>
        <v>0</v>
      </c>
      <c r="T33" s="1">
        <v>12</v>
      </c>
      <c r="U33" s="39"/>
      <c r="V33" s="10">
        <f t="shared" si="17"/>
        <v>0</v>
      </c>
      <c r="W33" s="36">
        <f t="shared" si="12"/>
        <v>0</v>
      </c>
      <c r="Y33" s="37" t="str">
        <f t="shared" si="13"/>
        <v>Nee</v>
      </c>
      <c r="Z33" s="1" t="str">
        <f t="shared" si="15"/>
        <v>Nee</v>
      </c>
      <c r="AA33" s="1" t="str">
        <f t="shared" si="15"/>
        <v>Nee</v>
      </c>
      <c r="AB33" s="1" t="str">
        <f t="shared" si="15"/>
        <v>Nee</v>
      </c>
      <c r="AC33" s="1" t="str">
        <f t="shared" si="15"/>
        <v>Nee</v>
      </c>
      <c r="AE33" s="38" t="str">
        <f>'Toury-Prijs'!J38</f>
        <v>Ja</v>
      </c>
      <c r="AF33" s="38" t="s">
        <v>4</v>
      </c>
    </row>
    <row r="34" spans="1:32" ht="35.4" customHeight="1" x14ac:dyDescent="0.3">
      <c r="A34" s="59"/>
      <c r="B34" s="22">
        <v>6</v>
      </c>
      <c r="C34" s="7"/>
      <c r="D34" s="24"/>
      <c r="E34" s="7"/>
      <c r="F34" s="24"/>
      <c r="G34" s="7"/>
      <c r="H34" s="4"/>
      <c r="I34" s="4" t="s">
        <v>37</v>
      </c>
      <c r="J34" s="26">
        <v>6</v>
      </c>
      <c r="K34" s="27">
        <f t="shared" si="18"/>
        <v>6</v>
      </c>
      <c r="L34" s="27">
        <f t="shared" si="16"/>
        <v>6</v>
      </c>
      <c r="M34" s="27">
        <f t="shared" si="16"/>
        <v>6</v>
      </c>
      <c r="O34" s="34" t="s">
        <v>33</v>
      </c>
      <c r="P34" s="35"/>
      <c r="Q34" s="35">
        <f t="shared" si="19"/>
        <v>0</v>
      </c>
      <c r="R34" s="35">
        <f t="shared" si="20"/>
        <v>0</v>
      </c>
      <c r="S34" s="35">
        <f t="shared" si="21"/>
        <v>0</v>
      </c>
      <c r="V34" s="10">
        <f t="shared" si="17"/>
        <v>0</v>
      </c>
      <c r="AA34" s="40"/>
    </row>
    <row r="35" spans="1:32" ht="35.4" customHeight="1" x14ac:dyDescent="0.3">
      <c r="A35" s="59"/>
      <c r="B35" s="22">
        <v>7</v>
      </c>
      <c r="C35" s="7"/>
      <c r="D35" s="24"/>
      <c r="E35" s="7"/>
      <c r="F35" s="24"/>
      <c r="G35" s="7"/>
      <c r="H35" s="4"/>
      <c r="I35" s="4" t="s">
        <v>39</v>
      </c>
      <c r="J35" s="26">
        <v>7</v>
      </c>
      <c r="K35" s="27">
        <f t="shared" si="18"/>
        <v>7</v>
      </c>
      <c r="L35" s="27">
        <f t="shared" si="16"/>
        <v>7</v>
      </c>
      <c r="M35" s="27">
        <f t="shared" si="16"/>
        <v>7</v>
      </c>
      <c r="O35" s="34" t="s">
        <v>36</v>
      </c>
      <c r="P35" s="35"/>
      <c r="Q35" s="35">
        <f t="shared" si="19"/>
        <v>0</v>
      </c>
      <c r="R35" s="35">
        <f t="shared" si="20"/>
        <v>0</v>
      </c>
      <c r="S35" s="35">
        <f t="shared" si="21"/>
        <v>0</v>
      </c>
      <c r="V35" s="10">
        <f t="shared" si="17"/>
        <v>0</v>
      </c>
    </row>
    <row r="36" spans="1:32" ht="35.4" customHeight="1" x14ac:dyDescent="0.3">
      <c r="A36" s="59"/>
      <c r="B36" s="22">
        <v>8</v>
      </c>
      <c r="C36" s="7"/>
      <c r="D36" s="24"/>
      <c r="E36" s="7"/>
      <c r="F36" s="24"/>
      <c r="G36" s="7"/>
      <c r="H36" s="4"/>
      <c r="I36" s="4" t="s">
        <v>41</v>
      </c>
      <c r="J36" s="26">
        <v>8</v>
      </c>
      <c r="K36" s="27">
        <f t="shared" si="18"/>
        <v>8</v>
      </c>
      <c r="L36" s="27">
        <f t="shared" si="16"/>
        <v>8</v>
      </c>
      <c r="M36" s="27">
        <f t="shared" si="16"/>
        <v>8</v>
      </c>
      <c r="O36" s="34" t="s">
        <v>38</v>
      </c>
      <c r="P36" s="35" t="s">
        <v>34</v>
      </c>
      <c r="Q36" s="35" t="str">
        <f t="shared" si="19"/>
        <v xml:space="preserve"> </v>
      </c>
      <c r="R36" s="35" t="str">
        <f t="shared" si="20"/>
        <v xml:space="preserve"> </v>
      </c>
      <c r="S36" s="35" t="str">
        <f t="shared" si="21"/>
        <v xml:space="preserve"> </v>
      </c>
      <c r="V36" s="10">
        <f t="shared" si="17"/>
        <v>0</v>
      </c>
    </row>
    <row r="37" spans="1:32" ht="35.4" customHeight="1" x14ac:dyDescent="0.3">
      <c r="A37" s="59"/>
      <c r="B37" s="22">
        <v>9</v>
      </c>
      <c r="C37" s="41"/>
      <c r="D37" s="24"/>
      <c r="E37" s="41"/>
      <c r="F37" s="24"/>
      <c r="G37" s="41"/>
      <c r="H37" s="4"/>
      <c r="I37" s="4" t="s">
        <v>43</v>
      </c>
      <c r="J37" s="26">
        <v>9</v>
      </c>
      <c r="K37" s="27">
        <f t="shared" si="18"/>
        <v>9</v>
      </c>
      <c r="L37" s="27">
        <f t="shared" si="16"/>
        <v>9</v>
      </c>
      <c r="M37" s="27">
        <f t="shared" si="16"/>
        <v>9</v>
      </c>
      <c r="O37" s="34" t="s">
        <v>40</v>
      </c>
      <c r="P37" s="35" t="s">
        <v>34</v>
      </c>
      <c r="Q37" s="35" t="str">
        <f t="shared" si="19"/>
        <v xml:space="preserve"> </v>
      </c>
      <c r="R37" s="35" t="str">
        <f t="shared" si="20"/>
        <v xml:space="preserve"> </v>
      </c>
      <c r="S37" s="35" t="str">
        <f t="shared" si="21"/>
        <v xml:space="preserve"> </v>
      </c>
      <c r="V37" s="10">
        <f t="shared" si="17"/>
        <v>0</v>
      </c>
    </row>
    <row r="38" spans="1:32" ht="35.4" customHeight="1" x14ac:dyDescent="0.3">
      <c r="A38" s="59"/>
      <c r="B38" s="22">
        <v>10</v>
      </c>
      <c r="C38" s="7"/>
      <c r="D38" s="24"/>
      <c r="E38" s="7"/>
      <c r="F38" s="24"/>
      <c r="G38" s="7"/>
      <c r="H38" s="4"/>
      <c r="I38" s="53" t="s">
        <v>64</v>
      </c>
      <c r="J38" s="26">
        <v>10</v>
      </c>
      <c r="K38" s="27">
        <f t="shared" si="18"/>
        <v>10</v>
      </c>
      <c r="L38" s="27">
        <f t="shared" si="16"/>
        <v>10</v>
      </c>
      <c r="M38" s="27">
        <f t="shared" si="16"/>
        <v>10</v>
      </c>
      <c r="V38" s="10">
        <f t="shared" si="17"/>
        <v>0</v>
      </c>
    </row>
    <row r="39" spans="1:32" ht="35.4" customHeight="1" x14ac:dyDescent="0.3">
      <c r="A39" s="21"/>
      <c r="B39" s="22"/>
      <c r="C39" s="24"/>
      <c r="D39" s="24"/>
      <c r="E39" s="24"/>
      <c r="F39" s="24"/>
      <c r="G39" s="24"/>
      <c r="H39" s="4"/>
      <c r="I39" s="4"/>
      <c r="J39" s="26"/>
      <c r="K39" s="27"/>
      <c r="L39" s="27"/>
      <c r="M39" s="27"/>
      <c r="V39" s="10"/>
    </row>
    <row r="40" spans="1:32" ht="35.4" hidden="1" customHeight="1" x14ac:dyDescent="0.3">
      <c r="A40" s="21"/>
      <c r="B40" s="22"/>
      <c r="C40" s="24"/>
      <c r="D40" s="24"/>
      <c r="E40" s="24"/>
      <c r="F40" s="24"/>
      <c r="G40" s="24"/>
      <c r="H40" s="4"/>
      <c r="I40" s="4"/>
      <c r="J40" s="26"/>
      <c r="K40" s="27"/>
      <c r="L40" s="27"/>
      <c r="M40" s="27"/>
      <c r="V40" s="10"/>
    </row>
    <row r="41" spans="1:32" ht="35.4" hidden="1" customHeight="1" x14ac:dyDescent="0.3">
      <c r="A41" s="21"/>
      <c r="B41" s="22"/>
      <c r="C41" s="24"/>
      <c r="D41" s="24"/>
      <c r="E41" s="24"/>
      <c r="F41" s="24"/>
      <c r="G41" s="24"/>
      <c r="H41" s="4"/>
      <c r="I41" s="4"/>
      <c r="J41" s="26"/>
      <c r="K41" s="27"/>
      <c r="L41" s="27"/>
      <c r="M41" s="27"/>
      <c r="V41" s="10"/>
    </row>
    <row r="42" spans="1:32" ht="35.4" hidden="1" customHeight="1" x14ac:dyDescent="0.3">
      <c r="A42" s="21"/>
      <c r="B42" s="22"/>
      <c r="C42" s="24"/>
      <c r="D42" s="24"/>
      <c r="E42" s="24"/>
      <c r="F42" s="24"/>
      <c r="G42" s="24"/>
      <c r="H42" s="4"/>
      <c r="I42" s="4"/>
      <c r="J42" s="26"/>
      <c r="K42" s="27"/>
      <c r="L42" s="27"/>
      <c r="M42" s="27"/>
      <c r="V42" s="10"/>
    </row>
    <row r="43" spans="1:32" ht="35.4" customHeight="1" x14ac:dyDescent="0.3">
      <c r="A43" s="60" t="s">
        <v>53</v>
      </c>
      <c r="B43" s="61"/>
      <c r="C43" s="7"/>
      <c r="D43" s="24"/>
      <c r="E43" s="7"/>
      <c r="F43" s="24"/>
      <c r="G43" s="7"/>
      <c r="H43" s="4"/>
      <c r="I43" s="42" t="s">
        <v>26</v>
      </c>
      <c r="J43" s="43">
        <v>1</v>
      </c>
      <c r="K43" s="27">
        <v>1</v>
      </c>
      <c r="L43" s="27">
        <v>1</v>
      </c>
      <c r="M43" s="27">
        <f>IF($E$3=1,1,1)</f>
        <v>1</v>
      </c>
      <c r="O43" s="56" t="s">
        <v>54</v>
      </c>
      <c r="P43" s="57"/>
      <c r="Q43" s="57"/>
      <c r="R43" s="57"/>
      <c r="S43" s="58"/>
      <c r="V43" s="10">
        <f t="shared" ref="V43:V53" si="22">SUM(C43*K43)+(E43*L43)+(G43*M43)</f>
        <v>0</v>
      </c>
    </row>
    <row r="44" spans="1:32" ht="35.4" customHeight="1" x14ac:dyDescent="0.3">
      <c r="A44" s="22"/>
      <c r="B44" s="22" t="s">
        <v>55</v>
      </c>
      <c r="C44" s="44"/>
      <c r="D44" s="24"/>
      <c r="E44" s="44"/>
      <c r="F44" s="24"/>
      <c r="G44" s="44"/>
      <c r="H44" s="4"/>
      <c r="I44" s="42" t="s">
        <v>28</v>
      </c>
      <c r="J44" s="54" t="s">
        <v>100</v>
      </c>
      <c r="K44" s="27">
        <v>10</v>
      </c>
      <c r="L44" s="27">
        <v>10</v>
      </c>
      <c r="M44" s="27">
        <f>IF($E$3=1,25,10)</f>
        <v>10</v>
      </c>
      <c r="O44" s="28"/>
      <c r="P44" s="29" t="s">
        <v>21</v>
      </c>
      <c r="Q44" s="29" t="s">
        <v>22</v>
      </c>
      <c r="R44" s="29" t="s">
        <v>23</v>
      </c>
      <c r="S44" s="30" t="s">
        <v>24</v>
      </c>
      <c r="V44" s="10">
        <f t="shared" si="22"/>
        <v>0</v>
      </c>
    </row>
    <row r="45" spans="1:32" ht="35.4" customHeight="1" x14ac:dyDescent="0.3">
      <c r="A45" s="60" t="s">
        <v>56</v>
      </c>
      <c r="B45" s="61"/>
      <c r="C45" s="7"/>
      <c r="D45" s="24"/>
      <c r="E45" s="7"/>
      <c r="F45" s="24"/>
      <c r="G45" s="7"/>
      <c r="H45" s="4"/>
      <c r="I45" s="42" t="s">
        <v>30</v>
      </c>
      <c r="J45" s="43">
        <v>2</v>
      </c>
      <c r="K45" s="27">
        <v>2</v>
      </c>
      <c r="L45" s="27">
        <v>2</v>
      </c>
      <c r="M45" s="27">
        <f>IF($E$3=1,2,2)</f>
        <v>2</v>
      </c>
      <c r="O45" s="34" t="s">
        <v>27</v>
      </c>
      <c r="P45" s="35"/>
      <c r="Q45" s="35">
        <f t="shared" ref="Q45:Q51" si="23">P45</f>
        <v>0</v>
      </c>
      <c r="R45" s="35">
        <f t="shared" ref="R45:R51" si="24">P45</f>
        <v>0</v>
      </c>
      <c r="S45" s="35">
        <f t="shared" ref="S45:S51" si="25">P45</f>
        <v>0</v>
      </c>
      <c r="V45" s="10">
        <f t="shared" si="22"/>
        <v>0</v>
      </c>
      <c r="Y45" s="56" t="s">
        <v>17</v>
      </c>
      <c r="Z45" s="57"/>
      <c r="AA45" s="57"/>
      <c r="AB45" s="57"/>
      <c r="AC45" s="58"/>
      <c r="AE45" s="1" t="s">
        <v>75</v>
      </c>
      <c r="AF45" s="1" t="s">
        <v>2</v>
      </c>
    </row>
    <row r="46" spans="1:32" ht="35.4" customHeight="1" x14ac:dyDescent="0.3">
      <c r="A46" s="60" t="s">
        <v>57</v>
      </c>
      <c r="B46" s="61"/>
      <c r="C46" s="7"/>
      <c r="D46" s="24"/>
      <c r="E46" s="7"/>
      <c r="F46" s="24"/>
      <c r="G46" s="7"/>
      <c r="H46" s="4"/>
      <c r="I46" s="42" t="s">
        <v>32</v>
      </c>
      <c r="J46" s="43">
        <v>5</v>
      </c>
      <c r="K46" s="27">
        <f t="shared" si="18"/>
        <v>5</v>
      </c>
      <c r="L46" s="27">
        <f t="shared" si="16"/>
        <v>5</v>
      </c>
      <c r="M46" s="27">
        <f t="shared" si="16"/>
        <v>5</v>
      </c>
      <c r="O46" s="34" t="s">
        <v>29</v>
      </c>
      <c r="P46" s="35"/>
      <c r="Q46" s="35">
        <f t="shared" si="23"/>
        <v>0</v>
      </c>
      <c r="R46" s="35">
        <f t="shared" si="24"/>
        <v>0</v>
      </c>
      <c r="S46" s="35">
        <f t="shared" si="25"/>
        <v>0</v>
      </c>
      <c r="V46" s="10">
        <f t="shared" si="22"/>
        <v>0</v>
      </c>
      <c r="Y46" s="31"/>
      <c r="Z46" s="1" t="s">
        <v>21</v>
      </c>
      <c r="AA46" s="1" t="s">
        <v>22</v>
      </c>
      <c r="AB46" s="1" t="s">
        <v>23</v>
      </c>
      <c r="AC46" s="32" t="s">
        <v>24</v>
      </c>
    </row>
    <row r="47" spans="1:32" ht="35.4" customHeight="1" x14ac:dyDescent="0.3">
      <c r="A47" s="60" t="s">
        <v>58</v>
      </c>
      <c r="B47" s="61"/>
      <c r="C47" s="7"/>
      <c r="D47" s="24"/>
      <c r="E47" s="7"/>
      <c r="F47" s="24"/>
      <c r="G47" s="7"/>
      <c r="H47" s="4"/>
      <c r="I47" s="42" t="s">
        <v>35</v>
      </c>
      <c r="J47" s="43">
        <v>1</v>
      </c>
      <c r="K47" s="27">
        <f t="shared" si="18"/>
        <v>1</v>
      </c>
      <c r="L47" s="27">
        <f t="shared" si="16"/>
        <v>1</v>
      </c>
      <c r="M47" s="27">
        <f t="shared" si="16"/>
        <v>1</v>
      </c>
      <c r="O47" s="34" t="s">
        <v>31</v>
      </c>
      <c r="P47" s="35"/>
      <c r="Q47" s="35">
        <f t="shared" si="23"/>
        <v>0</v>
      </c>
      <c r="R47" s="35">
        <f t="shared" si="24"/>
        <v>0</v>
      </c>
      <c r="S47" s="35">
        <f t="shared" si="25"/>
        <v>0</v>
      </c>
      <c r="T47" s="1">
        <v>0.3</v>
      </c>
      <c r="V47" s="10">
        <f t="shared" si="22"/>
        <v>0</v>
      </c>
      <c r="W47" s="36">
        <f t="shared" ref="W47:W53" si="26">SUM(P45:S45)*T47</f>
        <v>0</v>
      </c>
      <c r="Y47" s="37" t="str">
        <f t="shared" ref="Y47:Y53" si="27">IF(E$3=1,AE47,AF47)</f>
        <v>Ja</v>
      </c>
      <c r="Z47" s="1" t="str">
        <f>Y47</f>
        <v>Ja</v>
      </c>
      <c r="AA47" s="1" t="str">
        <f>Z47</f>
        <v>Ja</v>
      </c>
      <c r="AB47" s="1" t="str">
        <f t="shared" ref="AB47:AC47" si="28">AA47</f>
        <v>Ja</v>
      </c>
      <c r="AC47" s="1" t="str">
        <f t="shared" si="28"/>
        <v>Ja</v>
      </c>
      <c r="AE47" s="38" t="s">
        <v>13</v>
      </c>
      <c r="AF47" s="38" t="s">
        <v>13</v>
      </c>
    </row>
    <row r="48" spans="1:32" ht="35.4" customHeight="1" x14ac:dyDescent="0.3">
      <c r="A48" s="60" t="s">
        <v>59</v>
      </c>
      <c r="B48" s="61"/>
      <c r="C48" s="7"/>
      <c r="D48" s="24"/>
      <c r="E48" s="7"/>
      <c r="F48" s="24"/>
      <c r="G48" s="7"/>
      <c r="H48" s="4"/>
      <c r="I48" s="42" t="s">
        <v>37</v>
      </c>
      <c r="J48" s="43">
        <v>5</v>
      </c>
      <c r="K48" s="27">
        <f t="shared" si="18"/>
        <v>5</v>
      </c>
      <c r="L48" s="27">
        <f t="shared" si="16"/>
        <v>5</v>
      </c>
      <c r="M48" s="27">
        <f>IF($E$3=1,10,5)</f>
        <v>5</v>
      </c>
      <c r="O48" s="34" t="s">
        <v>33</v>
      </c>
      <c r="P48" s="35"/>
      <c r="Q48" s="35">
        <f t="shared" si="23"/>
        <v>0</v>
      </c>
      <c r="R48" s="35">
        <f t="shared" si="24"/>
        <v>0</v>
      </c>
      <c r="S48" s="35">
        <f t="shared" si="25"/>
        <v>0</v>
      </c>
      <c r="T48" s="1">
        <v>0.9</v>
      </c>
      <c r="V48" s="10">
        <f t="shared" si="22"/>
        <v>0</v>
      </c>
      <c r="W48" s="36">
        <f t="shared" si="26"/>
        <v>0</v>
      </c>
      <c r="Y48" s="37" t="str">
        <f t="shared" si="27"/>
        <v>Ja</v>
      </c>
      <c r="Z48" s="1" t="str">
        <f t="shared" ref="Z48:AC53" si="29">Y48</f>
        <v>Ja</v>
      </c>
      <c r="AA48" s="1" t="str">
        <f t="shared" si="29"/>
        <v>Ja</v>
      </c>
      <c r="AB48" s="1" t="str">
        <f t="shared" si="29"/>
        <v>Ja</v>
      </c>
      <c r="AC48" s="1" t="str">
        <f t="shared" si="29"/>
        <v>Ja</v>
      </c>
      <c r="AE48" s="38" t="str">
        <f>'Toury-Prijs'!K33</f>
        <v>Ja</v>
      </c>
      <c r="AF48" s="38" t="s">
        <v>13</v>
      </c>
    </row>
    <row r="49" spans="1:32" ht="35.4" customHeight="1" x14ac:dyDescent="0.3">
      <c r="A49" s="60" t="s">
        <v>60</v>
      </c>
      <c r="B49" s="61"/>
      <c r="C49" s="7"/>
      <c r="D49" s="24"/>
      <c r="E49" s="7"/>
      <c r="F49" s="24"/>
      <c r="G49" s="7"/>
      <c r="H49" s="4"/>
      <c r="I49" s="42" t="s">
        <v>39</v>
      </c>
      <c r="J49" s="43">
        <v>2.5</v>
      </c>
      <c r="K49" s="27">
        <f t="shared" si="18"/>
        <v>2.5</v>
      </c>
      <c r="L49" s="27">
        <f t="shared" si="18"/>
        <v>2.5</v>
      </c>
      <c r="M49" s="27">
        <f t="shared" si="18"/>
        <v>2.5</v>
      </c>
      <c r="O49" s="34" t="s">
        <v>36</v>
      </c>
      <c r="P49" s="35"/>
      <c r="Q49" s="35">
        <f t="shared" si="23"/>
        <v>0</v>
      </c>
      <c r="R49" s="35">
        <f t="shared" si="24"/>
        <v>0</v>
      </c>
      <c r="S49" s="35">
        <f t="shared" si="25"/>
        <v>0</v>
      </c>
      <c r="T49" s="1">
        <v>1.8</v>
      </c>
      <c r="V49" s="10">
        <f t="shared" si="22"/>
        <v>0</v>
      </c>
      <c r="W49" s="36">
        <f t="shared" si="26"/>
        <v>0</v>
      </c>
      <c r="Y49" s="37" t="str">
        <f t="shared" si="27"/>
        <v>Ja</v>
      </c>
      <c r="Z49" s="1" t="str">
        <f t="shared" si="29"/>
        <v>Ja</v>
      </c>
      <c r="AA49" s="1" t="str">
        <f t="shared" si="29"/>
        <v>Ja</v>
      </c>
      <c r="AB49" s="1" t="str">
        <f t="shared" si="29"/>
        <v>Ja</v>
      </c>
      <c r="AC49" s="1" t="str">
        <f t="shared" si="29"/>
        <v>Ja</v>
      </c>
      <c r="AE49" s="38" t="str">
        <f>'Toury-Prijs'!K34</f>
        <v>Ja</v>
      </c>
      <c r="AF49" s="38" t="s">
        <v>13</v>
      </c>
    </row>
    <row r="50" spans="1:32" ht="35.4" customHeight="1" x14ac:dyDescent="0.3">
      <c r="A50" s="60" t="s">
        <v>61</v>
      </c>
      <c r="B50" s="61"/>
      <c r="C50" s="7"/>
      <c r="D50" s="24"/>
      <c r="E50" s="7"/>
      <c r="F50" s="24"/>
      <c r="G50" s="7"/>
      <c r="H50" s="4"/>
      <c r="I50" s="42" t="s">
        <v>41</v>
      </c>
      <c r="J50" s="43">
        <v>2.5</v>
      </c>
      <c r="K50" s="27">
        <f t="shared" si="18"/>
        <v>2.5</v>
      </c>
      <c r="L50" s="27">
        <f t="shared" si="18"/>
        <v>2.5</v>
      </c>
      <c r="M50" s="27">
        <f t="shared" si="18"/>
        <v>2.5</v>
      </c>
      <c r="O50" s="34" t="s">
        <v>38</v>
      </c>
      <c r="P50" s="35"/>
      <c r="Q50" s="35">
        <f t="shared" si="23"/>
        <v>0</v>
      </c>
      <c r="R50" s="35">
        <f t="shared" si="24"/>
        <v>0</v>
      </c>
      <c r="S50" s="35">
        <f t="shared" si="25"/>
        <v>0</v>
      </c>
      <c r="T50" s="1">
        <v>3</v>
      </c>
      <c r="V50" s="10">
        <f t="shared" si="22"/>
        <v>0</v>
      </c>
      <c r="W50" s="36">
        <f t="shared" si="26"/>
        <v>0</v>
      </c>
      <c r="Y50" s="37" t="str">
        <f t="shared" si="27"/>
        <v>Nee</v>
      </c>
      <c r="Z50" s="1" t="str">
        <f t="shared" si="29"/>
        <v>Nee</v>
      </c>
      <c r="AA50" s="1" t="str">
        <f t="shared" si="29"/>
        <v>Nee</v>
      </c>
      <c r="AB50" s="1" t="str">
        <f t="shared" si="29"/>
        <v>Nee</v>
      </c>
      <c r="AC50" s="1" t="str">
        <f t="shared" si="29"/>
        <v>Nee</v>
      </c>
      <c r="AE50" s="38" t="str">
        <f>'Toury-Prijs'!K35</f>
        <v>Ja</v>
      </c>
      <c r="AF50" s="38" t="s">
        <v>4</v>
      </c>
    </row>
    <row r="51" spans="1:32" ht="35.4" customHeight="1" x14ac:dyDescent="0.3">
      <c r="A51" s="60" t="s">
        <v>62</v>
      </c>
      <c r="B51" s="61"/>
      <c r="C51" s="7"/>
      <c r="D51" s="24"/>
      <c r="E51" s="7"/>
      <c r="F51" s="24"/>
      <c r="G51" s="7"/>
      <c r="H51" s="4"/>
      <c r="I51" s="42" t="s">
        <v>43</v>
      </c>
      <c r="J51" s="43">
        <v>2</v>
      </c>
      <c r="K51" s="27">
        <f t="shared" si="18"/>
        <v>2</v>
      </c>
      <c r="L51" s="27">
        <f t="shared" si="18"/>
        <v>2</v>
      </c>
      <c r="M51" s="27">
        <f t="shared" si="18"/>
        <v>2</v>
      </c>
      <c r="O51" s="34" t="s">
        <v>40</v>
      </c>
      <c r="P51" s="35"/>
      <c r="Q51" s="35">
        <f t="shared" si="23"/>
        <v>0</v>
      </c>
      <c r="R51" s="35">
        <f t="shared" si="24"/>
        <v>0</v>
      </c>
      <c r="S51" s="35">
        <f t="shared" si="25"/>
        <v>0</v>
      </c>
      <c r="T51" s="1">
        <v>4.5</v>
      </c>
      <c r="V51" s="10">
        <f t="shared" si="22"/>
        <v>0</v>
      </c>
      <c r="W51" s="36">
        <f t="shared" si="26"/>
        <v>0</v>
      </c>
      <c r="Y51" s="37" t="str">
        <f t="shared" si="27"/>
        <v>Nee</v>
      </c>
      <c r="Z51" s="1" t="str">
        <f t="shared" si="29"/>
        <v>Nee</v>
      </c>
      <c r="AA51" s="1" t="str">
        <f t="shared" si="29"/>
        <v>Nee</v>
      </c>
      <c r="AB51" s="1" t="str">
        <f t="shared" si="29"/>
        <v>Nee</v>
      </c>
      <c r="AC51" s="1" t="str">
        <f t="shared" si="29"/>
        <v>Nee</v>
      </c>
      <c r="AE51" s="38" t="str">
        <f>'Toury-Prijs'!K36</f>
        <v>Ja</v>
      </c>
      <c r="AF51" s="38" t="s">
        <v>4</v>
      </c>
    </row>
    <row r="52" spans="1:32" ht="35.4" customHeight="1" x14ac:dyDescent="0.3">
      <c r="A52" s="60" t="s">
        <v>63</v>
      </c>
      <c r="B52" s="61"/>
      <c r="C52" s="7"/>
      <c r="D52" s="24"/>
      <c r="E52" s="7"/>
      <c r="F52" s="24"/>
      <c r="G52" s="7"/>
      <c r="H52" s="4"/>
      <c r="I52" s="42" t="s">
        <v>64</v>
      </c>
      <c r="J52" s="43">
        <v>2.5</v>
      </c>
      <c r="K52" s="27">
        <v>2.5</v>
      </c>
      <c r="L52" s="27">
        <v>2.5</v>
      </c>
      <c r="M52" s="27">
        <f>IF(E3=1,2.5,1.5)</f>
        <v>1.5</v>
      </c>
      <c r="T52" s="1">
        <v>7</v>
      </c>
      <c r="V52" s="10">
        <f t="shared" si="22"/>
        <v>0</v>
      </c>
      <c r="W52" s="36">
        <f t="shared" si="26"/>
        <v>0</v>
      </c>
      <c r="Y52" s="37" t="str">
        <f t="shared" si="27"/>
        <v>Nee</v>
      </c>
      <c r="Z52" s="1" t="str">
        <f t="shared" si="29"/>
        <v>Nee</v>
      </c>
      <c r="AA52" s="1" t="str">
        <f t="shared" si="29"/>
        <v>Nee</v>
      </c>
      <c r="AB52" s="1" t="str">
        <f t="shared" si="29"/>
        <v>Nee</v>
      </c>
      <c r="AC52" s="1" t="str">
        <f t="shared" si="29"/>
        <v>Nee</v>
      </c>
      <c r="AE52" s="38" t="str">
        <f>'Toury-Prijs'!K37</f>
        <v>Ja</v>
      </c>
      <c r="AF52" s="38" t="s">
        <v>4</v>
      </c>
    </row>
    <row r="53" spans="1:32" ht="35.4" customHeight="1" x14ac:dyDescent="0.3">
      <c r="A53" s="60" t="s">
        <v>65</v>
      </c>
      <c r="B53" s="61"/>
      <c r="C53" s="7"/>
      <c r="D53" s="24"/>
      <c r="E53" s="7"/>
      <c r="F53" s="24"/>
      <c r="G53" s="7"/>
      <c r="H53" s="4"/>
      <c r="I53" s="42" t="s">
        <v>66</v>
      </c>
      <c r="J53" s="43">
        <v>1.25</v>
      </c>
      <c r="K53" s="27">
        <f t="shared" si="18"/>
        <v>1.25</v>
      </c>
      <c r="L53" s="27">
        <f t="shared" si="18"/>
        <v>1.25</v>
      </c>
      <c r="M53" s="27">
        <f t="shared" si="18"/>
        <v>1.25</v>
      </c>
      <c r="T53" s="1">
        <v>12</v>
      </c>
      <c r="V53" s="10">
        <f t="shared" si="22"/>
        <v>0</v>
      </c>
      <c r="W53" s="36">
        <f t="shared" si="26"/>
        <v>0</v>
      </c>
      <c r="Y53" s="37" t="str">
        <f t="shared" si="27"/>
        <v>Nee</v>
      </c>
      <c r="Z53" s="1" t="str">
        <f t="shared" si="29"/>
        <v>Nee</v>
      </c>
      <c r="AA53" s="1" t="str">
        <f t="shared" si="29"/>
        <v>Nee</v>
      </c>
      <c r="AB53" s="1" t="str">
        <f t="shared" si="29"/>
        <v>Nee</v>
      </c>
      <c r="AC53" s="1" t="str">
        <f t="shared" si="29"/>
        <v>Nee</v>
      </c>
      <c r="AE53" s="38" t="str">
        <f>'Toury-Prijs'!K38</f>
        <v>Ja</v>
      </c>
      <c r="AF53" s="38" t="s">
        <v>4</v>
      </c>
    </row>
  </sheetData>
  <sheetProtection algorithmName="SHA-512" hashValue="d9LGv/bpuqtVlcgRtkMlfyEPBfTIMswnkwRT6JulOQChITO+RHB7PEpv6uYPJQweW4CVGG04hpGwbeDqmbYPaw==" saltValue="s/GdFdqQeqTSwdUD78QV8g==" spinCount="100000" sheet="1" formatCells="0" selectLockedCells="1"/>
  <mergeCells count="30">
    <mergeCell ref="A52:B52"/>
    <mergeCell ref="A53:B53"/>
    <mergeCell ref="A46:B46"/>
    <mergeCell ref="A45:B45"/>
    <mergeCell ref="O43:S43"/>
    <mergeCell ref="A47:B47"/>
    <mergeCell ref="A48:B48"/>
    <mergeCell ref="A49:B49"/>
    <mergeCell ref="A50:B50"/>
    <mergeCell ref="A51:B51"/>
    <mergeCell ref="AK8:AM8"/>
    <mergeCell ref="AN8:AP8"/>
    <mergeCell ref="O10:S10"/>
    <mergeCell ref="Y10:AC10"/>
    <mergeCell ref="A11:A24"/>
    <mergeCell ref="AE9:AF9"/>
    <mergeCell ref="Y45:AC45"/>
    <mergeCell ref="A1:S1"/>
    <mergeCell ref="A2:C2"/>
    <mergeCell ref="E2:S2"/>
    <mergeCell ref="A3:C3"/>
    <mergeCell ref="E3:N3"/>
    <mergeCell ref="Y25:AC25"/>
    <mergeCell ref="A29:A38"/>
    <mergeCell ref="O29:S29"/>
    <mergeCell ref="A5:H5"/>
    <mergeCell ref="A6:H6"/>
    <mergeCell ref="A7:H7"/>
    <mergeCell ref="A8:H8"/>
    <mergeCell ref="A43:B43"/>
  </mergeCells>
  <conditionalFormatting sqref="A3 D3:E3 A4:E4">
    <cfRule type="expression" dxfId="152" priority="42">
      <formula>SUM($J$5:$J$7)&gt;0</formula>
    </cfRule>
  </conditionalFormatting>
  <conditionalFormatting sqref="A10:J53">
    <cfRule type="expression" dxfId="151" priority="3">
      <formula>SUM($J$5:$J$7)=0</formula>
    </cfRule>
  </conditionalFormatting>
  <conditionalFormatting sqref="A9:S24 A25:N37 A38:S42 A43:N53 O29:S37 O44:S51 I5:S8 A5:A8 O43">
    <cfRule type="expression" dxfId="150" priority="7" stopIfTrue="1">
      <formula>$E$2=""</formula>
    </cfRule>
  </conditionalFormatting>
  <conditionalFormatting sqref="C10:C53">
    <cfRule type="expression" dxfId="149" priority="36" stopIfTrue="1">
      <formula>SUM($J$5:$J$6)=0</formula>
    </cfRule>
  </conditionalFormatting>
  <conditionalFormatting sqref="C11:C24">
    <cfRule type="expression" dxfId="148" priority="44">
      <formula>SUM($C$12:$C$24)&gt;SUM($J$5:$J$6)</formula>
    </cfRule>
  </conditionalFormatting>
  <conditionalFormatting sqref="C12:C24">
    <cfRule type="expression" dxfId="147" priority="46">
      <formula>AH10="Ja"</formula>
    </cfRule>
  </conditionalFormatting>
  <conditionalFormatting sqref="C29:C38">
    <cfRule type="expression" dxfId="146" priority="93">
      <formula>SUM($C$29:$C$38)&gt;SUM($J$5:$J$6)</formula>
    </cfRule>
  </conditionalFormatting>
  <conditionalFormatting sqref="C44">
    <cfRule type="expression" dxfId="145" priority="49">
      <formula>$C$44&gt;SUM($J$5:$J$6)</formula>
    </cfRule>
  </conditionalFormatting>
  <conditionalFormatting sqref="C45">
    <cfRule type="expression" dxfId="144" priority="50">
      <formula>$C$45&gt;SUM($J$5:$J$6)</formula>
    </cfRule>
  </conditionalFormatting>
  <conditionalFormatting sqref="C46">
    <cfRule type="expression" dxfId="143" priority="51">
      <formula>$C$46&gt;SUM($J$5:$J$6)</formula>
    </cfRule>
  </conditionalFormatting>
  <conditionalFormatting sqref="C47">
    <cfRule type="expression" dxfId="142" priority="52">
      <formula>$C$47&gt;SUM($J$5:$J$6)</formula>
    </cfRule>
  </conditionalFormatting>
  <conditionalFormatting sqref="C48">
    <cfRule type="expression" dxfId="141" priority="35">
      <formula>$C$48&gt;1</formula>
    </cfRule>
  </conditionalFormatting>
  <conditionalFormatting sqref="C49">
    <cfRule type="expression" dxfId="140" priority="53">
      <formula>SUM($C$49/2)&lt;&gt;TRUNC(SUM($C$49/2))</formula>
    </cfRule>
  </conditionalFormatting>
  <conditionalFormatting sqref="C49:C50">
    <cfRule type="expression" dxfId="139" priority="54">
      <formula>$C$49&gt;SUM($J$5:$J$6)</formula>
    </cfRule>
  </conditionalFormatting>
  <conditionalFormatting sqref="C50">
    <cfRule type="expression" dxfId="138" priority="31">
      <formula>SUM($C$50/2)&lt;&gt;TRUNC(SUM($C$50/2))</formula>
    </cfRule>
    <cfRule type="cellIs" dxfId="137" priority="30" operator="greaterThan">
      <formula>2</formula>
    </cfRule>
  </conditionalFormatting>
  <conditionalFormatting sqref="C51">
    <cfRule type="expression" dxfId="136" priority="55">
      <formula>SUM($C$51/3)&lt;&gt;TRUNC(SUM($C$51/3))</formula>
    </cfRule>
    <cfRule type="expression" dxfId="135" priority="56">
      <formula>$C$51&gt;SUM($J$5:$J$6)</formula>
    </cfRule>
  </conditionalFormatting>
  <conditionalFormatting sqref="C52">
    <cfRule type="expression" dxfId="134" priority="28">
      <formula>$C$52&gt;SUM($J$5:$J$6)</formula>
    </cfRule>
    <cfRule type="expression" dxfId="133" priority="29">
      <formula>SUM($C$52/4)&lt;&gt;TRUNC(SUM($C$52/4))</formula>
    </cfRule>
  </conditionalFormatting>
  <conditionalFormatting sqref="C53">
    <cfRule type="expression" dxfId="132" priority="57">
      <formula>SUM($C$53/5)&lt;&gt;TRUNC(SUM($C$53/5))</formula>
    </cfRule>
    <cfRule type="expression" dxfId="131" priority="58">
      <formula>$C$53&gt;SUM($J$5:$J$6)</formula>
    </cfRule>
  </conditionalFormatting>
  <conditionalFormatting sqref="C29:H38">
    <cfRule type="cellIs" dxfId="130" priority="96" operator="equal">
      <formula>0</formula>
    </cfRule>
  </conditionalFormatting>
  <conditionalFormatting sqref="C11:I11">
    <cfRule type="cellIs" dxfId="129" priority="92" operator="equal">
      <formula>0</formula>
    </cfRule>
  </conditionalFormatting>
  <conditionalFormatting sqref="E2">
    <cfRule type="expression" dxfId="128" priority="41" stopIfTrue="1">
      <formula>$E$2=" "</formula>
    </cfRule>
  </conditionalFormatting>
  <conditionalFormatting sqref="E3">
    <cfRule type="expression" dxfId="127" priority="37">
      <formula>$E$3=""</formula>
    </cfRule>
  </conditionalFormatting>
  <conditionalFormatting sqref="E10:E53">
    <cfRule type="expression" dxfId="126" priority="6">
      <formula>$J$6=0</formula>
    </cfRule>
  </conditionalFormatting>
  <conditionalFormatting sqref="E11:E24">
    <cfRule type="expression" dxfId="125" priority="43">
      <formula>SUM($E$12:$E$24)&gt;$J$6</formula>
    </cfRule>
  </conditionalFormatting>
  <conditionalFormatting sqref="E12:E24">
    <cfRule type="expression" dxfId="124" priority="47">
      <formula>AI10="Ja"</formula>
    </cfRule>
  </conditionalFormatting>
  <conditionalFormatting sqref="E29:E38">
    <cfRule type="expression" dxfId="123" priority="94">
      <formula>SUM($E$29:$E$38)&gt;$J$6</formula>
    </cfRule>
  </conditionalFormatting>
  <conditionalFormatting sqref="E43">
    <cfRule type="expression" dxfId="122" priority="59">
      <formula>$E$43&gt;$J$6</formula>
    </cfRule>
  </conditionalFormatting>
  <conditionalFormatting sqref="E44">
    <cfRule type="expression" dxfId="121" priority="60">
      <formula>$E$44&gt;$J$6</formula>
    </cfRule>
  </conditionalFormatting>
  <conditionalFormatting sqref="E45">
    <cfRule type="expression" dxfId="120" priority="61">
      <formula>$E$45&gt;$J$6</formula>
    </cfRule>
  </conditionalFormatting>
  <conditionalFormatting sqref="E46">
    <cfRule type="expression" dxfId="119" priority="62">
      <formula>$E$46&gt;$J$6</formula>
    </cfRule>
  </conditionalFormatting>
  <conditionalFormatting sqref="E47">
    <cfRule type="expression" dxfId="118" priority="63">
      <formula>$E$47&gt;$J$6</formula>
    </cfRule>
  </conditionalFormatting>
  <conditionalFormatting sqref="E48">
    <cfRule type="expression" dxfId="117" priority="34">
      <formula>$E$48&gt;1</formula>
    </cfRule>
  </conditionalFormatting>
  <conditionalFormatting sqref="E49">
    <cfRule type="expression" dxfId="116" priority="64">
      <formula>SUM($E$49/2)&lt;&gt;TRUNC(SUM($E$49/2))</formula>
    </cfRule>
    <cfRule type="expression" dxfId="115" priority="65">
      <formula>$E$49&gt;$J$6</formula>
    </cfRule>
  </conditionalFormatting>
  <conditionalFormatting sqref="E50">
    <cfRule type="cellIs" dxfId="114" priority="26" operator="greaterThan">
      <formula>2</formula>
    </cfRule>
    <cfRule type="expression" dxfId="113" priority="27">
      <formula>SUM($E$50/2)&lt;&gt;TRUNC(SUM($E$50/2))</formula>
    </cfRule>
  </conditionalFormatting>
  <conditionalFormatting sqref="E51">
    <cfRule type="expression" dxfId="112" priority="66">
      <formula>SUM($E$51/3)&lt;&gt;TRUNC(SUM($E$51/3))</formula>
    </cfRule>
    <cfRule type="expression" dxfId="111" priority="67">
      <formula>$E$51&gt;$J$6</formula>
    </cfRule>
  </conditionalFormatting>
  <conditionalFormatting sqref="E52">
    <cfRule type="expression" dxfId="110" priority="24">
      <formula>$E$52&gt;$J$6</formula>
    </cfRule>
    <cfRule type="expression" dxfId="109" priority="25">
      <formula>SUM($E$52/4)&lt;&gt;TRUNC(SUM($E$52/4))</formula>
    </cfRule>
  </conditionalFormatting>
  <conditionalFormatting sqref="E53">
    <cfRule type="expression" dxfId="108" priority="68">
      <formula>SUM($E$53/5)&lt;&gt;TRUNC(SUM($E$53/5))</formula>
    </cfRule>
    <cfRule type="expression" dxfId="107" priority="69">
      <formula>$E$53&gt;$J$6</formula>
    </cfRule>
  </conditionalFormatting>
  <conditionalFormatting sqref="G12:G24">
    <cfRule type="expression" dxfId="106" priority="48">
      <formula>AJ10="Ja"</formula>
    </cfRule>
  </conditionalFormatting>
  <conditionalFormatting sqref="G10:H53">
    <cfRule type="expression" dxfId="105" priority="38" stopIfTrue="1">
      <formula>$J$7=0</formula>
    </cfRule>
  </conditionalFormatting>
  <conditionalFormatting sqref="G11:H24">
    <cfRule type="expression" dxfId="104" priority="5">
      <formula>SUM($G$12:$G$24)&gt;$J$7</formula>
    </cfRule>
  </conditionalFormatting>
  <conditionalFormatting sqref="G29:H38">
    <cfRule type="expression" dxfId="103" priority="95">
      <formula>SUM($G$29:$G$38)&gt;$J$7</formula>
    </cfRule>
  </conditionalFormatting>
  <conditionalFormatting sqref="G43:H43">
    <cfRule type="expression" dxfId="102" priority="70">
      <formula>$G$43&gt;$J$7</formula>
    </cfRule>
  </conditionalFormatting>
  <conditionalFormatting sqref="G44:H44">
    <cfRule type="expression" dxfId="101" priority="71">
      <formula>$G$44&gt;$J$7</formula>
    </cfRule>
  </conditionalFormatting>
  <conditionalFormatting sqref="G45:H45">
    <cfRule type="expression" dxfId="100" priority="72">
      <formula>$G$45&gt;$J$7</formula>
    </cfRule>
  </conditionalFormatting>
  <conditionalFormatting sqref="G46:H46">
    <cfRule type="expression" dxfId="99" priority="73">
      <formula>$G$46&gt;$J$7</formula>
    </cfRule>
  </conditionalFormatting>
  <conditionalFormatting sqref="G47:H47">
    <cfRule type="expression" dxfId="98" priority="74">
      <formula>$G$47&gt;$J$7</formula>
    </cfRule>
  </conditionalFormatting>
  <conditionalFormatting sqref="G48:H48">
    <cfRule type="expression" dxfId="97" priority="33">
      <formula>$G$48&gt;1</formula>
    </cfRule>
  </conditionalFormatting>
  <conditionalFormatting sqref="G49:H49">
    <cfRule type="expression" dxfId="96" priority="75">
      <formula>SUM($G$49/2)&lt;&gt;TRUNC(SUM($G$49/2))</formula>
    </cfRule>
    <cfRule type="expression" dxfId="95" priority="76">
      <formula>$G$49&gt;$J$7</formula>
    </cfRule>
  </conditionalFormatting>
  <conditionalFormatting sqref="G50:H50">
    <cfRule type="expression" dxfId="94" priority="23">
      <formula>SUM($G$50/2)&lt;&gt;TRUNC(SUM($G$50/2))</formula>
    </cfRule>
    <cfRule type="cellIs" dxfId="93" priority="22" operator="greaterThan">
      <formula>2</formula>
    </cfRule>
  </conditionalFormatting>
  <conditionalFormatting sqref="G51:H51">
    <cfRule type="expression" dxfId="92" priority="78">
      <formula>$G$51&gt;$J$7</formula>
    </cfRule>
    <cfRule type="expression" dxfId="91" priority="77">
      <formula>SUM($G$51/3)&lt;&gt;TRUNC(SUM($G$51/3))</formula>
    </cfRule>
  </conditionalFormatting>
  <conditionalFormatting sqref="G52:H52">
    <cfRule type="expression" dxfId="90" priority="21">
      <formula>SUM($G$52/4)&lt;&gt;TRUNC(SUM($G$52/4))</formula>
    </cfRule>
    <cfRule type="expression" dxfId="89" priority="20">
      <formula>$G$52&gt;$J$7</formula>
    </cfRule>
  </conditionalFormatting>
  <conditionalFormatting sqref="G53:H53">
    <cfRule type="expression" dxfId="88" priority="79">
      <formula>SUM($G$53/5)&lt;&gt;TRUNC(SUM($G$53/5))</formula>
    </cfRule>
    <cfRule type="expression" dxfId="87" priority="80">
      <formula>$G$53&gt;$J$7</formula>
    </cfRule>
  </conditionalFormatting>
  <conditionalFormatting sqref="I10:I53">
    <cfRule type="expression" dxfId="86" priority="45">
      <formula>SUM($J$5:$J$6)&gt;0</formula>
    </cfRule>
  </conditionalFormatting>
  <conditionalFormatting sqref="J7">
    <cfRule type="expression" dxfId="85" priority="2">
      <formula>AND($E$3=2,NOW()&lt;44353)</formula>
    </cfRule>
  </conditionalFormatting>
  <conditionalFormatting sqref="J5:M7">
    <cfRule type="expression" dxfId="84" priority="40">
      <formula>$J$2&gt;0</formula>
    </cfRule>
  </conditionalFormatting>
  <conditionalFormatting sqref="O10:S11">
    <cfRule type="expression" dxfId="83" priority="1">
      <formula>$Y$12="Nee"</formula>
    </cfRule>
  </conditionalFormatting>
  <conditionalFormatting sqref="O10:S18">
    <cfRule type="expression" dxfId="82" priority="14">
      <formula>SUM($J$5:$J$6)=0</formula>
    </cfRule>
  </conditionalFormatting>
  <conditionalFormatting sqref="O12:S18 O30:S37 O44:S51 O43 O29 O22:S22">
    <cfRule type="expression" dxfId="81" priority="39">
      <formula>O12=1</formula>
    </cfRule>
  </conditionalFormatting>
  <conditionalFormatting sqref="O12:S18">
    <cfRule type="expression" dxfId="80" priority="32">
      <formula>Y12="Ja"</formula>
    </cfRule>
  </conditionalFormatting>
  <conditionalFormatting sqref="O29:S37">
    <cfRule type="expression" dxfId="79" priority="8">
      <formula>$J$6=0</formula>
    </cfRule>
  </conditionalFormatting>
  <conditionalFormatting sqref="O31:S37">
    <cfRule type="expression" dxfId="78" priority="13">
      <formula>Y27="Ja"</formula>
    </cfRule>
  </conditionalFormatting>
  <conditionalFormatting sqref="O43:S51">
    <cfRule type="expression" dxfId="77" priority="9" stopIfTrue="1">
      <formula>$J$7=0</formula>
    </cfRule>
  </conditionalFormatting>
  <conditionalFormatting sqref="O45:S51">
    <cfRule type="expression" dxfId="76" priority="12">
      <formula>Y47="Ja"</formula>
    </cfRule>
  </conditionalFormatting>
  <conditionalFormatting sqref="P12:P18">
    <cfRule type="expression" dxfId="75" priority="81">
      <formula>SUM($P$12:$P$18)&gt;SUM($J$5:$J$6)</formula>
    </cfRule>
  </conditionalFormatting>
  <conditionalFormatting sqref="P31:P37">
    <cfRule type="expression" dxfId="74" priority="85">
      <formula>SUM($P$31:$P$37)&gt;$J$6</formula>
    </cfRule>
  </conditionalFormatting>
  <conditionalFormatting sqref="P45:P51">
    <cfRule type="expression" dxfId="73" priority="99">
      <formula>SUM($P$45:$P$51)&gt;$J$7</formula>
    </cfRule>
    <cfRule type="expression" dxfId="72" priority="97">
      <formula>SUM($P45/2)&lt;&gt;TRUNC(SUM($P45/2))</formula>
    </cfRule>
    <cfRule type="expression" dxfId="71" priority="98">
      <formula>SUM($P$45:$P$51/2)&lt;&gt;TRUNC(SUM($P$45:$P$51/2))</formula>
    </cfRule>
  </conditionalFormatting>
  <conditionalFormatting sqref="P12:S18 P31:S37 P45:S51">
    <cfRule type="cellIs" dxfId="70" priority="4" operator="equal">
      <formula>0</formula>
    </cfRule>
  </conditionalFormatting>
  <conditionalFormatting sqref="Q12:Q18">
    <cfRule type="expression" dxfId="69" priority="82">
      <formula>SUM($Q$12:$Q$18)&gt;SUM($J$5:$J$6)</formula>
    </cfRule>
  </conditionalFormatting>
  <conditionalFormatting sqref="Q31:Q37">
    <cfRule type="expression" dxfId="68" priority="86">
      <formula>SUM($Q$31:$Q$37)&gt;$J$6</formula>
    </cfRule>
  </conditionalFormatting>
  <conditionalFormatting sqref="Q45:Q51">
    <cfRule type="expression" dxfId="67" priority="89">
      <formula>SUM($Q$45:$Q$51)&gt;$J$7</formula>
    </cfRule>
  </conditionalFormatting>
  <conditionalFormatting sqref="R12:R18">
    <cfRule type="expression" dxfId="66" priority="83">
      <formula>SUM($R$12:$R$18)&gt;SUM($J$5:$J$6)</formula>
    </cfRule>
  </conditionalFormatting>
  <conditionalFormatting sqref="R31:R37">
    <cfRule type="expression" dxfId="65" priority="87">
      <formula>SUM($R$31:$R$37)&gt;$J$6</formula>
    </cfRule>
  </conditionalFormatting>
  <conditionalFormatting sqref="R45:R51">
    <cfRule type="expression" dxfId="64" priority="90">
      <formula>SUM($R$45:$R$51)&gt;$J$7</formula>
    </cfRule>
  </conditionalFormatting>
  <conditionalFormatting sqref="S12:S18">
    <cfRule type="expression" dxfId="63" priority="84">
      <formula>SUM($S$12:$S$18)&gt;SUM($J$5:$J$6)</formula>
    </cfRule>
  </conditionalFormatting>
  <conditionalFormatting sqref="S31:S37">
    <cfRule type="expression" dxfId="62" priority="88">
      <formula>SUM($S$31:$S$37)&gt;$J$6</formula>
    </cfRule>
  </conditionalFormatting>
  <conditionalFormatting sqref="S45:S51">
    <cfRule type="expression" dxfId="61" priority="91">
      <formula>SUM($S$45:$S$51)&gt;$J$7</formula>
    </cfRule>
  </conditionalFormatting>
  <conditionalFormatting sqref="Y12:Y18">
    <cfRule type="expression" dxfId="60" priority="19">
      <formula>Y12=1</formula>
    </cfRule>
  </conditionalFormatting>
  <conditionalFormatting sqref="Y25">
    <cfRule type="expression" dxfId="59" priority="17">
      <formula>Y25=1</formula>
    </cfRule>
  </conditionalFormatting>
  <conditionalFormatting sqref="Y27:Y33">
    <cfRule type="expression" dxfId="58" priority="11">
      <formula>Y27=1</formula>
    </cfRule>
  </conditionalFormatting>
  <conditionalFormatting sqref="Y47:Y53">
    <cfRule type="expression" dxfId="57" priority="10">
      <formula>Y47=1</formula>
    </cfRule>
  </conditionalFormatting>
  <conditionalFormatting sqref="Y26:AC26">
    <cfRule type="expression" dxfId="56" priority="18" stopIfTrue="1">
      <formula>$E$2=""</formula>
    </cfRule>
  </conditionalFormatting>
  <conditionalFormatting sqref="Y45:AC45">
    <cfRule type="expression" dxfId="55" priority="15">
      <formula>Y45=1</formula>
    </cfRule>
  </conditionalFormatting>
  <conditionalFormatting sqref="Y46:AC46">
    <cfRule type="expression" dxfId="54" priority="16" stopIfTrue="1">
      <formula>$E$2=""</formula>
    </cfRule>
  </conditionalFormatting>
  <dataValidations count="3">
    <dataValidation type="whole" allowBlank="1" showInputMessage="1" showErrorMessage="1" prompt="1 of 2 invullen" sqref="E3:N3" xr:uid="{827A0777-6523-4379-8425-5D6EAAA64E5A}">
      <formula1>1</formula1>
      <formula2>2</formula2>
    </dataValidation>
    <dataValidation allowBlank="1" showInputMessage="1" showErrorMessage="1" prompt="Vul hier uw naam in" sqref="E2" xr:uid="{8067ED29-BB02-4695-BE6B-3377DCA14EAF}"/>
    <dataValidation type="whole" allowBlank="1" showErrorMessage="1" error="Er klopt iets niet !!!!" sqref="J5:J7 C12:C24 E12:E24 G12:G24 P12:S18 P31:S37 C29:C38 E29:E38 G29:G38 C43:C53 E43:E53 G43:G53 P45:S51" xr:uid="{FA6ACD6D-074F-4A9D-B854-C1CC1C392021}">
      <formula1>0</formula1>
      <formula2>200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horizontalDpi="300" verticalDpi="300" r:id="rId1"/>
  <headerFooter>
    <oddFooter>&amp;R&amp;16&amp;D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9911-A206-4006-99C3-8C6DC1AF7BAD}">
  <dimension ref="A1:O56"/>
  <sheetViews>
    <sheetView workbookViewId="0">
      <selection activeCell="G37" sqref="G37"/>
    </sheetView>
  </sheetViews>
  <sheetFormatPr defaultRowHeight="14.4" x14ac:dyDescent="0.3"/>
  <cols>
    <col min="1" max="1" width="19" style="45" bestFit="1" customWidth="1"/>
    <col min="2" max="7" width="8.88671875" style="45"/>
    <col min="8" max="8" width="8.88671875" style="48"/>
    <col min="9" max="11" width="8.88671875" style="46"/>
    <col min="12" max="16384" width="8.88671875" style="45"/>
  </cols>
  <sheetData>
    <row r="1" spans="1:15" ht="28.8" x14ac:dyDescent="0.55000000000000004">
      <c r="A1" s="75" t="s">
        <v>20</v>
      </c>
      <c r="B1" s="75"/>
      <c r="C1" s="75"/>
      <c r="D1" s="75"/>
      <c r="E1" s="75"/>
      <c r="F1" s="75"/>
      <c r="G1" s="75"/>
      <c r="H1" s="47"/>
      <c r="I1" s="76" t="s">
        <v>68</v>
      </c>
      <c r="J1" s="76"/>
      <c r="K1" s="76"/>
      <c r="M1" s="75" t="s">
        <v>69</v>
      </c>
      <c r="N1" s="75"/>
      <c r="O1" s="75"/>
    </row>
    <row r="2" spans="1:15" x14ac:dyDescent="0.3">
      <c r="B2" s="45" t="s">
        <v>15</v>
      </c>
      <c r="C2" s="45" t="s">
        <v>16</v>
      </c>
      <c r="D2" s="45" t="s">
        <v>17</v>
      </c>
      <c r="E2" s="74" t="s">
        <v>67</v>
      </c>
      <c r="F2" s="74"/>
      <c r="G2" s="74"/>
      <c r="I2" s="46" t="s">
        <v>15</v>
      </c>
      <c r="J2" s="46" t="s">
        <v>16</v>
      </c>
      <c r="K2" s="46" t="s">
        <v>17</v>
      </c>
    </row>
    <row r="3" spans="1:15" x14ac:dyDescent="0.3">
      <c r="A3" s="45">
        <v>1</v>
      </c>
      <c r="B3" s="45">
        <v>1.25</v>
      </c>
      <c r="C3" s="45">
        <v>1.25</v>
      </c>
      <c r="D3" s="45">
        <v>1.25</v>
      </c>
      <c r="E3" s="45">
        <f>Noyon!C12</f>
        <v>0</v>
      </c>
      <c r="F3" s="45">
        <f>Noyon!E12</f>
        <v>0</v>
      </c>
      <c r="G3" s="45">
        <f>Noyon!G12</f>
        <v>0</v>
      </c>
      <c r="H3" s="48">
        <f>A3</f>
        <v>1</v>
      </c>
      <c r="I3" s="46" t="s">
        <v>13</v>
      </c>
      <c r="J3" s="46" t="s">
        <v>13</v>
      </c>
      <c r="K3" s="46" t="s">
        <v>13</v>
      </c>
      <c r="M3" s="45">
        <f>SUM(B3*E3)</f>
        <v>0</v>
      </c>
      <c r="N3" s="45">
        <f t="shared" ref="N3:O3" si="0">SUM(C3*F3)</f>
        <v>0</v>
      </c>
      <c r="O3" s="45">
        <f t="shared" si="0"/>
        <v>0</v>
      </c>
    </row>
    <row r="4" spans="1:15" x14ac:dyDescent="0.3">
      <c r="A4" s="45">
        <v>2</v>
      </c>
      <c r="B4" s="45">
        <v>2.5</v>
      </c>
      <c r="C4" s="45">
        <v>2.5</v>
      </c>
      <c r="D4" s="45">
        <v>2.5</v>
      </c>
      <c r="E4" s="45">
        <f>Noyon!C13</f>
        <v>0</v>
      </c>
      <c r="F4" s="45">
        <f>Noyon!E13</f>
        <v>0</v>
      </c>
      <c r="G4" s="45">
        <f>Noyon!G13</f>
        <v>0</v>
      </c>
      <c r="H4" s="48">
        <f t="shared" ref="H4:H15" si="1">A4</f>
        <v>2</v>
      </c>
      <c r="I4" s="46" t="s">
        <v>13</v>
      </c>
      <c r="J4" s="46" t="s">
        <v>13</v>
      </c>
      <c r="K4" s="46" t="s">
        <v>13</v>
      </c>
      <c r="M4" s="45">
        <f t="shared" ref="M4:M15" si="2">SUM(B4*E4)</f>
        <v>0</v>
      </c>
      <c r="N4" s="45">
        <f t="shared" ref="N4:N15" si="3">SUM(C4*F4)</f>
        <v>0</v>
      </c>
      <c r="O4" s="45">
        <f t="shared" ref="O4:O15" si="4">SUM(D4*G4)</f>
        <v>0</v>
      </c>
    </row>
    <row r="5" spans="1:15" x14ac:dyDescent="0.3">
      <c r="A5" s="45">
        <v>3</v>
      </c>
      <c r="B5" s="45">
        <v>3.75</v>
      </c>
      <c r="C5" s="45">
        <v>3.75</v>
      </c>
      <c r="D5" s="45">
        <v>3.75</v>
      </c>
      <c r="E5" s="45">
        <f>Noyon!C14</f>
        <v>0</v>
      </c>
      <c r="F5" s="45">
        <f>Noyon!E14</f>
        <v>0</v>
      </c>
      <c r="G5" s="45">
        <f>Noyon!G14</f>
        <v>0</v>
      </c>
      <c r="H5" s="48">
        <f t="shared" si="1"/>
        <v>3</v>
      </c>
      <c r="I5" s="46" t="s">
        <v>13</v>
      </c>
      <c r="J5" s="46" t="s">
        <v>13</v>
      </c>
      <c r="K5" s="46" t="s">
        <v>13</v>
      </c>
      <c r="M5" s="45">
        <f t="shared" si="2"/>
        <v>0</v>
      </c>
      <c r="N5" s="45">
        <f t="shared" si="3"/>
        <v>0</v>
      </c>
      <c r="O5" s="45">
        <f t="shared" si="4"/>
        <v>0</v>
      </c>
    </row>
    <row r="6" spans="1:15" x14ac:dyDescent="0.3">
      <c r="A6" s="45">
        <v>4</v>
      </c>
      <c r="B6" s="45">
        <v>5</v>
      </c>
      <c r="C6" s="45">
        <v>5</v>
      </c>
      <c r="D6" s="45">
        <v>5</v>
      </c>
      <c r="E6" s="45">
        <f>Noyon!C15</f>
        <v>0</v>
      </c>
      <c r="F6" s="45">
        <f>Noyon!E15</f>
        <v>0</v>
      </c>
      <c r="G6" s="45">
        <f>Noyon!G15</f>
        <v>0</v>
      </c>
      <c r="H6" s="48">
        <f t="shared" si="1"/>
        <v>4</v>
      </c>
      <c r="I6" s="46" t="s">
        <v>13</v>
      </c>
      <c r="J6" s="46" t="s">
        <v>13</v>
      </c>
      <c r="K6" s="46" t="s">
        <v>13</v>
      </c>
      <c r="M6" s="45">
        <f t="shared" si="2"/>
        <v>0</v>
      </c>
      <c r="N6" s="45">
        <f t="shared" si="3"/>
        <v>0</v>
      </c>
      <c r="O6" s="45">
        <f t="shared" si="4"/>
        <v>0</v>
      </c>
    </row>
    <row r="7" spans="1:15" x14ac:dyDescent="0.3">
      <c r="A7" s="45">
        <v>5</v>
      </c>
      <c r="B7" s="45">
        <v>7.5</v>
      </c>
      <c r="C7" s="45">
        <v>7.5</v>
      </c>
      <c r="D7" s="45">
        <v>7.5</v>
      </c>
      <c r="E7" s="45">
        <f>Noyon!C16</f>
        <v>0</v>
      </c>
      <c r="F7" s="45">
        <f>Noyon!E16</f>
        <v>0</v>
      </c>
      <c r="G7" s="45">
        <f>Noyon!G16</f>
        <v>0</v>
      </c>
      <c r="H7" s="48">
        <f t="shared" si="1"/>
        <v>5</v>
      </c>
      <c r="I7" s="46" t="s">
        <v>13</v>
      </c>
      <c r="J7" s="46" t="s">
        <v>13</v>
      </c>
      <c r="K7" s="46" t="s">
        <v>13</v>
      </c>
      <c r="M7" s="45">
        <f t="shared" si="2"/>
        <v>0</v>
      </c>
      <c r="N7" s="45">
        <f t="shared" si="3"/>
        <v>0</v>
      </c>
      <c r="O7" s="45">
        <f t="shared" si="4"/>
        <v>0</v>
      </c>
    </row>
    <row r="8" spans="1:15" x14ac:dyDescent="0.3">
      <c r="A8" s="45">
        <v>6</v>
      </c>
      <c r="B8" s="45">
        <v>12.5</v>
      </c>
      <c r="C8" s="45">
        <v>12.5</v>
      </c>
      <c r="D8" s="45">
        <v>12.5</v>
      </c>
      <c r="E8" s="45">
        <f>Noyon!C17</f>
        <v>0</v>
      </c>
      <c r="F8" s="45">
        <f>Noyon!E17</f>
        <v>0</v>
      </c>
      <c r="G8" s="45">
        <f>Noyon!G17</f>
        <v>0</v>
      </c>
      <c r="H8" s="48">
        <f t="shared" si="1"/>
        <v>6</v>
      </c>
      <c r="I8" s="46" t="s">
        <v>13</v>
      </c>
      <c r="J8" s="46" t="s">
        <v>13</v>
      </c>
      <c r="K8" s="46" t="s">
        <v>13</v>
      </c>
      <c r="M8" s="45">
        <f t="shared" si="2"/>
        <v>0</v>
      </c>
      <c r="N8" s="45">
        <f t="shared" si="3"/>
        <v>0</v>
      </c>
      <c r="O8" s="45">
        <f t="shared" si="4"/>
        <v>0</v>
      </c>
    </row>
    <row r="9" spans="1:15" x14ac:dyDescent="0.3">
      <c r="A9" s="45">
        <v>7</v>
      </c>
      <c r="B9" s="45">
        <v>20</v>
      </c>
      <c r="C9" s="45">
        <v>20</v>
      </c>
      <c r="D9" s="45">
        <v>20</v>
      </c>
      <c r="E9" s="45">
        <f>Noyon!C18</f>
        <v>0</v>
      </c>
      <c r="F9" s="45">
        <f>Noyon!E18</f>
        <v>0</v>
      </c>
      <c r="G9" s="45">
        <f>Noyon!G18</f>
        <v>0</v>
      </c>
      <c r="H9" s="48">
        <f t="shared" si="1"/>
        <v>7</v>
      </c>
      <c r="I9" s="46" t="s">
        <v>13</v>
      </c>
      <c r="J9" s="46" t="s">
        <v>13</v>
      </c>
      <c r="K9" s="46" t="s">
        <v>13</v>
      </c>
      <c r="M9" s="45">
        <f t="shared" si="2"/>
        <v>0</v>
      </c>
      <c r="N9" s="45">
        <f t="shared" si="3"/>
        <v>0</v>
      </c>
      <c r="O9" s="45">
        <f t="shared" si="4"/>
        <v>0</v>
      </c>
    </row>
    <row r="10" spans="1:15" x14ac:dyDescent="0.3">
      <c r="A10" s="45">
        <v>8</v>
      </c>
      <c r="B10" s="45">
        <v>30</v>
      </c>
      <c r="C10" s="45">
        <v>30</v>
      </c>
      <c r="D10" s="45">
        <v>30</v>
      </c>
      <c r="E10" s="45">
        <f>Noyon!C19</f>
        <v>0</v>
      </c>
      <c r="F10" s="45">
        <f>Noyon!E19</f>
        <v>0</v>
      </c>
      <c r="G10" s="45">
        <f>Noyon!G19</f>
        <v>0</v>
      </c>
      <c r="H10" s="48">
        <f t="shared" si="1"/>
        <v>8</v>
      </c>
      <c r="I10" s="46" t="s">
        <v>13</v>
      </c>
      <c r="J10" s="46" t="s">
        <v>13</v>
      </c>
      <c r="K10" s="46" t="s">
        <v>13</v>
      </c>
      <c r="M10" s="45">
        <f t="shared" si="2"/>
        <v>0</v>
      </c>
      <c r="N10" s="45">
        <f t="shared" si="3"/>
        <v>0</v>
      </c>
      <c r="O10" s="45">
        <f t="shared" si="4"/>
        <v>0</v>
      </c>
    </row>
    <row r="11" spans="1:15" x14ac:dyDescent="0.3">
      <c r="A11" s="45">
        <v>9</v>
      </c>
      <c r="B11" s="45">
        <v>45</v>
      </c>
      <c r="C11" s="45">
        <v>45</v>
      </c>
      <c r="D11" s="45">
        <v>45</v>
      </c>
      <c r="E11" s="45">
        <f>Noyon!C20</f>
        <v>0</v>
      </c>
      <c r="F11" s="45">
        <f>Noyon!E20</f>
        <v>0</v>
      </c>
      <c r="G11" s="45">
        <f>Noyon!G20</f>
        <v>0</v>
      </c>
      <c r="H11" s="48">
        <f t="shared" si="1"/>
        <v>9</v>
      </c>
      <c r="I11" s="46" t="s">
        <v>13</v>
      </c>
      <c r="J11" s="46" t="s">
        <v>13</v>
      </c>
      <c r="K11" s="46" t="s">
        <v>13</v>
      </c>
      <c r="M11" s="45">
        <f t="shared" si="2"/>
        <v>0</v>
      </c>
      <c r="N11" s="45">
        <f t="shared" si="3"/>
        <v>0</v>
      </c>
      <c r="O11" s="45">
        <f t="shared" si="4"/>
        <v>0</v>
      </c>
    </row>
    <row r="12" spans="1:15" x14ac:dyDescent="0.3">
      <c r="A12" s="45" t="s">
        <v>42</v>
      </c>
      <c r="B12" s="45">
        <v>65</v>
      </c>
      <c r="C12" s="45">
        <v>65</v>
      </c>
      <c r="D12" s="45">
        <v>65</v>
      </c>
      <c r="E12" s="45">
        <f>Noyon!C21</f>
        <v>0</v>
      </c>
      <c r="F12" s="45">
        <f>Noyon!E21</f>
        <v>0</v>
      </c>
      <c r="G12" s="45">
        <f>Noyon!G21</f>
        <v>0</v>
      </c>
      <c r="H12" s="48" t="str">
        <f t="shared" si="1"/>
        <v>A</v>
      </c>
      <c r="I12" s="46" t="s">
        <v>13</v>
      </c>
      <c r="J12" s="46" t="s">
        <v>13</v>
      </c>
      <c r="K12" s="46" t="s">
        <v>13</v>
      </c>
      <c r="M12" s="45">
        <f t="shared" si="2"/>
        <v>0</v>
      </c>
      <c r="N12" s="45">
        <f t="shared" si="3"/>
        <v>0</v>
      </c>
      <c r="O12" s="45">
        <f t="shared" si="4"/>
        <v>0</v>
      </c>
    </row>
    <row r="13" spans="1:15" x14ac:dyDescent="0.3">
      <c r="A13" s="45" t="s">
        <v>44</v>
      </c>
      <c r="B13" s="45">
        <v>90</v>
      </c>
      <c r="C13" s="45">
        <v>90</v>
      </c>
      <c r="D13" s="45">
        <v>90</v>
      </c>
      <c r="E13" s="45">
        <f>Noyon!C22</f>
        <v>0</v>
      </c>
      <c r="F13" s="45">
        <f>Noyon!E22</f>
        <v>0</v>
      </c>
      <c r="G13" s="45">
        <f>Noyon!G22</f>
        <v>0</v>
      </c>
      <c r="H13" s="48" t="str">
        <f t="shared" si="1"/>
        <v>B</v>
      </c>
      <c r="I13" s="46" t="s">
        <v>13</v>
      </c>
      <c r="J13" s="46" t="s">
        <v>13</v>
      </c>
      <c r="K13" s="46" t="s">
        <v>13</v>
      </c>
      <c r="M13" s="45">
        <f t="shared" si="2"/>
        <v>0</v>
      </c>
      <c r="N13" s="45">
        <f t="shared" si="3"/>
        <v>0</v>
      </c>
      <c r="O13" s="45">
        <f t="shared" si="4"/>
        <v>0</v>
      </c>
    </row>
    <row r="14" spans="1:15" x14ac:dyDescent="0.3">
      <c r="A14" s="45" t="s">
        <v>46</v>
      </c>
      <c r="B14" s="45">
        <v>140</v>
      </c>
      <c r="C14" s="45">
        <v>140</v>
      </c>
      <c r="D14" s="45">
        <v>140</v>
      </c>
      <c r="E14" s="45">
        <f>Noyon!C23</f>
        <v>0</v>
      </c>
      <c r="F14" s="45">
        <f>Noyon!E23</f>
        <v>0</v>
      </c>
      <c r="G14" s="45">
        <f>Noyon!G23</f>
        <v>0</v>
      </c>
      <c r="H14" s="48" t="str">
        <f t="shared" si="1"/>
        <v>C</v>
      </c>
      <c r="I14" s="46" t="s">
        <v>13</v>
      </c>
      <c r="J14" s="46" t="s">
        <v>13</v>
      </c>
      <c r="K14" s="46" t="s">
        <v>13</v>
      </c>
      <c r="M14" s="45">
        <f t="shared" si="2"/>
        <v>0</v>
      </c>
      <c r="N14" s="45">
        <f t="shared" si="3"/>
        <v>0</v>
      </c>
      <c r="O14" s="45">
        <f t="shared" si="4"/>
        <v>0</v>
      </c>
    </row>
    <row r="15" spans="1:15" x14ac:dyDescent="0.3">
      <c r="A15" s="45" t="s">
        <v>48</v>
      </c>
      <c r="B15" s="45">
        <v>200</v>
      </c>
      <c r="C15" s="45">
        <v>200</v>
      </c>
      <c r="D15" s="45">
        <v>200</v>
      </c>
      <c r="E15" s="45">
        <f>Noyon!C24</f>
        <v>0</v>
      </c>
      <c r="F15" s="45">
        <f>Noyon!E24</f>
        <v>0</v>
      </c>
      <c r="G15" s="45">
        <f>Noyon!G24</f>
        <v>0</v>
      </c>
      <c r="H15" s="48" t="str">
        <f t="shared" si="1"/>
        <v>D</v>
      </c>
      <c r="I15" s="46" t="s">
        <v>13</v>
      </c>
      <c r="J15" s="46" t="s">
        <v>13</v>
      </c>
      <c r="K15" s="46" t="s">
        <v>13</v>
      </c>
      <c r="M15" s="45">
        <f t="shared" si="2"/>
        <v>0</v>
      </c>
      <c r="N15" s="45">
        <f t="shared" si="3"/>
        <v>0</v>
      </c>
      <c r="O15" s="45">
        <f t="shared" si="4"/>
        <v>0</v>
      </c>
    </row>
    <row r="17" spans="1:15" ht="28.8" x14ac:dyDescent="0.55000000000000004">
      <c r="A17" s="75" t="s">
        <v>51</v>
      </c>
      <c r="B17" s="75"/>
      <c r="C17" s="75"/>
      <c r="D17" s="75"/>
      <c r="E17" s="75"/>
      <c r="F17" s="75"/>
      <c r="G17" s="75"/>
      <c r="H17" s="47"/>
      <c r="I17" s="76"/>
      <c r="J17" s="76"/>
      <c r="K17" s="76"/>
    </row>
    <row r="18" spans="1:15" x14ac:dyDescent="0.3">
      <c r="B18" s="45" t="s">
        <v>15</v>
      </c>
      <c r="C18" s="45" t="s">
        <v>16</v>
      </c>
      <c r="D18" s="45" t="s">
        <v>17</v>
      </c>
      <c r="E18" s="74" t="s">
        <v>67</v>
      </c>
      <c r="F18" s="74"/>
      <c r="G18" s="74"/>
    </row>
    <row r="19" spans="1:15" x14ac:dyDescent="0.3">
      <c r="A19" s="45">
        <v>1</v>
      </c>
      <c r="B19" s="45">
        <v>1</v>
      </c>
      <c r="C19" s="45">
        <v>1</v>
      </c>
      <c r="D19" s="45">
        <v>1</v>
      </c>
      <c r="E19" s="45">
        <f>Noyon!C29</f>
        <v>0</v>
      </c>
      <c r="F19" s="45">
        <f>Noyon!E29</f>
        <v>0</v>
      </c>
      <c r="G19" s="45">
        <f>Noyon!G29</f>
        <v>0</v>
      </c>
      <c r="H19" s="48">
        <f>A19</f>
        <v>1</v>
      </c>
      <c r="M19" s="45">
        <f>SUM(B19*E19)</f>
        <v>0</v>
      </c>
      <c r="N19" s="45">
        <f t="shared" ref="N19:N28" si="5">SUM(C19*F19)</f>
        <v>0</v>
      </c>
      <c r="O19" s="45">
        <f t="shared" ref="O19:O28" si="6">SUM(D19*G19)</f>
        <v>0</v>
      </c>
    </row>
    <row r="20" spans="1:15" x14ac:dyDescent="0.3">
      <c r="A20" s="45">
        <v>2</v>
      </c>
      <c r="B20" s="45">
        <v>2</v>
      </c>
      <c r="C20" s="45">
        <v>2</v>
      </c>
      <c r="D20" s="45">
        <v>2</v>
      </c>
      <c r="E20" s="45">
        <f>Noyon!C30</f>
        <v>0</v>
      </c>
      <c r="F20" s="45">
        <f>Noyon!E30</f>
        <v>0</v>
      </c>
      <c r="G20" s="45">
        <f>Noyon!G30</f>
        <v>0</v>
      </c>
      <c r="H20" s="48">
        <f t="shared" ref="H20:H28" si="7">A20</f>
        <v>2</v>
      </c>
      <c r="M20" s="45">
        <f t="shared" ref="M20:M28" si="8">SUM(B20*E20)</f>
        <v>0</v>
      </c>
      <c r="N20" s="45">
        <f t="shared" si="5"/>
        <v>0</v>
      </c>
      <c r="O20" s="45">
        <f t="shared" si="6"/>
        <v>0</v>
      </c>
    </row>
    <row r="21" spans="1:15" x14ac:dyDescent="0.3">
      <c r="A21" s="45">
        <v>3</v>
      </c>
      <c r="B21" s="45">
        <v>3</v>
      </c>
      <c r="C21" s="45">
        <v>3</v>
      </c>
      <c r="D21" s="45">
        <v>3</v>
      </c>
      <c r="E21" s="45">
        <f>Noyon!C31</f>
        <v>0</v>
      </c>
      <c r="F21" s="45">
        <f>Noyon!E31</f>
        <v>0</v>
      </c>
      <c r="G21" s="45">
        <f>Noyon!G31</f>
        <v>0</v>
      </c>
      <c r="H21" s="48">
        <f t="shared" si="7"/>
        <v>3</v>
      </c>
      <c r="M21" s="45">
        <f t="shared" si="8"/>
        <v>0</v>
      </c>
      <c r="N21" s="45">
        <f t="shared" si="5"/>
        <v>0</v>
      </c>
      <c r="O21" s="45">
        <f t="shared" si="6"/>
        <v>0</v>
      </c>
    </row>
    <row r="22" spans="1:15" x14ac:dyDescent="0.3">
      <c r="A22" s="45">
        <v>4</v>
      </c>
      <c r="B22" s="45">
        <v>4</v>
      </c>
      <c r="C22" s="45">
        <v>4</v>
      </c>
      <c r="D22" s="45">
        <v>4</v>
      </c>
      <c r="E22" s="45">
        <f>Noyon!C32</f>
        <v>0</v>
      </c>
      <c r="F22" s="45">
        <f>Noyon!E32</f>
        <v>0</v>
      </c>
      <c r="G22" s="45">
        <f>Noyon!G32</f>
        <v>0</v>
      </c>
      <c r="H22" s="48">
        <f t="shared" si="7"/>
        <v>4</v>
      </c>
      <c r="M22" s="45">
        <f t="shared" si="8"/>
        <v>0</v>
      </c>
      <c r="N22" s="45">
        <f t="shared" si="5"/>
        <v>0</v>
      </c>
      <c r="O22" s="45">
        <f t="shared" si="6"/>
        <v>0</v>
      </c>
    </row>
    <row r="23" spans="1:15" x14ac:dyDescent="0.3">
      <c r="A23" s="45">
        <v>5</v>
      </c>
      <c r="B23" s="45">
        <v>5</v>
      </c>
      <c r="C23" s="45">
        <v>5</v>
      </c>
      <c r="D23" s="45">
        <v>5</v>
      </c>
      <c r="E23" s="45">
        <f>Noyon!C33</f>
        <v>0</v>
      </c>
      <c r="F23" s="45">
        <f>Noyon!E33</f>
        <v>0</v>
      </c>
      <c r="G23" s="45">
        <f>Noyon!G33</f>
        <v>0</v>
      </c>
      <c r="H23" s="48">
        <f t="shared" si="7"/>
        <v>5</v>
      </c>
      <c r="M23" s="45">
        <f t="shared" si="8"/>
        <v>0</v>
      </c>
      <c r="N23" s="45">
        <f t="shared" si="5"/>
        <v>0</v>
      </c>
      <c r="O23" s="45">
        <f t="shared" si="6"/>
        <v>0</v>
      </c>
    </row>
    <row r="24" spans="1:15" x14ac:dyDescent="0.3">
      <c r="A24" s="45">
        <v>6</v>
      </c>
      <c r="B24" s="45">
        <v>6</v>
      </c>
      <c r="C24" s="45">
        <v>6</v>
      </c>
      <c r="D24" s="45">
        <v>6</v>
      </c>
      <c r="E24" s="45">
        <f>Noyon!C34</f>
        <v>0</v>
      </c>
      <c r="F24" s="45">
        <f>Noyon!E34</f>
        <v>0</v>
      </c>
      <c r="G24" s="45">
        <f>Noyon!G34</f>
        <v>0</v>
      </c>
      <c r="H24" s="48">
        <f t="shared" si="7"/>
        <v>6</v>
      </c>
      <c r="M24" s="45">
        <f t="shared" si="8"/>
        <v>0</v>
      </c>
      <c r="N24" s="45">
        <f t="shared" si="5"/>
        <v>0</v>
      </c>
      <c r="O24" s="45">
        <f t="shared" si="6"/>
        <v>0</v>
      </c>
    </row>
    <row r="25" spans="1:15" x14ac:dyDescent="0.3">
      <c r="A25" s="45">
        <v>7</v>
      </c>
      <c r="B25" s="45">
        <v>7</v>
      </c>
      <c r="C25" s="45">
        <v>7</v>
      </c>
      <c r="D25" s="45">
        <v>7</v>
      </c>
      <c r="E25" s="45">
        <f>Noyon!C35</f>
        <v>0</v>
      </c>
      <c r="F25" s="45">
        <f>Noyon!E35</f>
        <v>0</v>
      </c>
      <c r="G25" s="45">
        <f>Noyon!G35</f>
        <v>0</v>
      </c>
      <c r="H25" s="48">
        <f t="shared" si="7"/>
        <v>7</v>
      </c>
      <c r="M25" s="45">
        <f t="shared" si="8"/>
        <v>0</v>
      </c>
      <c r="N25" s="45">
        <f t="shared" si="5"/>
        <v>0</v>
      </c>
      <c r="O25" s="45">
        <f t="shared" si="6"/>
        <v>0</v>
      </c>
    </row>
    <row r="26" spans="1:15" x14ac:dyDescent="0.3">
      <c r="A26" s="45">
        <v>8</v>
      </c>
      <c r="B26" s="45">
        <v>8</v>
      </c>
      <c r="C26" s="45">
        <v>8</v>
      </c>
      <c r="D26" s="45">
        <v>8</v>
      </c>
      <c r="E26" s="45">
        <f>Noyon!C36</f>
        <v>0</v>
      </c>
      <c r="F26" s="45">
        <f>Noyon!E36</f>
        <v>0</v>
      </c>
      <c r="G26" s="45">
        <f>Noyon!G36</f>
        <v>0</v>
      </c>
      <c r="H26" s="48">
        <f t="shared" si="7"/>
        <v>8</v>
      </c>
      <c r="M26" s="45">
        <f t="shared" si="8"/>
        <v>0</v>
      </c>
      <c r="N26" s="45">
        <f t="shared" si="5"/>
        <v>0</v>
      </c>
      <c r="O26" s="45">
        <f t="shared" si="6"/>
        <v>0</v>
      </c>
    </row>
    <row r="27" spans="1:15" x14ac:dyDescent="0.3">
      <c r="A27" s="45">
        <v>9</v>
      </c>
      <c r="B27" s="45">
        <v>9</v>
      </c>
      <c r="C27" s="45">
        <v>9</v>
      </c>
      <c r="D27" s="45">
        <v>9</v>
      </c>
      <c r="E27" s="45">
        <f>Noyon!C37</f>
        <v>0</v>
      </c>
      <c r="F27" s="45">
        <f>Noyon!E37</f>
        <v>0</v>
      </c>
      <c r="G27" s="45">
        <f>Noyon!G37</f>
        <v>0</v>
      </c>
      <c r="H27" s="48">
        <f t="shared" si="7"/>
        <v>9</v>
      </c>
      <c r="M27" s="45">
        <f t="shared" si="8"/>
        <v>0</v>
      </c>
      <c r="N27" s="45">
        <f t="shared" si="5"/>
        <v>0</v>
      </c>
      <c r="O27" s="45">
        <f t="shared" si="6"/>
        <v>0</v>
      </c>
    </row>
    <row r="28" spans="1:15" x14ac:dyDescent="0.3">
      <c r="A28" s="45">
        <v>10</v>
      </c>
      <c r="B28" s="45">
        <v>10</v>
      </c>
      <c r="C28" s="45">
        <v>10</v>
      </c>
      <c r="D28" s="45">
        <v>10</v>
      </c>
      <c r="E28" s="45">
        <f>Noyon!C38</f>
        <v>0</v>
      </c>
      <c r="F28" s="45">
        <f>Noyon!E38</f>
        <v>0</v>
      </c>
      <c r="G28" s="45">
        <f>Noyon!G38</f>
        <v>0</v>
      </c>
      <c r="H28" s="48">
        <f t="shared" si="7"/>
        <v>10</v>
      </c>
      <c r="M28" s="45">
        <f t="shared" si="8"/>
        <v>0</v>
      </c>
      <c r="N28" s="45">
        <f t="shared" si="5"/>
        <v>0</v>
      </c>
      <c r="O28" s="45">
        <f t="shared" si="6"/>
        <v>0</v>
      </c>
    </row>
    <row r="30" spans="1:15" ht="28.8" x14ac:dyDescent="0.55000000000000004">
      <c r="A30" s="75" t="s">
        <v>11</v>
      </c>
      <c r="B30" s="75"/>
      <c r="C30" s="75"/>
      <c r="D30" s="75"/>
      <c r="E30" s="75"/>
      <c r="F30" s="75"/>
      <c r="G30" s="75"/>
    </row>
    <row r="31" spans="1:15" x14ac:dyDescent="0.3">
      <c r="A31" s="45" t="s">
        <v>70</v>
      </c>
      <c r="B31" s="45" t="s">
        <v>15</v>
      </c>
      <c r="C31" s="45" t="s">
        <v>16</v>
      </c>
      <c r="D31" s="45" t="s">
        <v>17</v>
      </c>
      <c r="E31" s="74" t="s">
        <v>67</v>
      </c>
      <c r="F31" s="74"/>
      <c r="G31" s="74"/>
      <c r="H31" s="48" t="str">
        <f>A31</f>
        <v>Tot</v>
      </c>
    </row>
    <row r="32" spans="1:15" x14ac:dyDescent="0.3">
      <c r="A32" s="45">
        <v>10</v>
      </c>
      <c r="B32" s="45">
        <v>0.3</v>
      </c>
      <c r="C32" s="45">
        <v>0.3</v>
      </c>
      <c r="D32" s="45">
        <v>0.3</v>
      </c>
      <c r="E32" s="45">
        <f>SUM(Noyon!P12:S12)</f>
        <v>0</v>
      </c>
      <c r="F32" s="45">
        <f>SUM(Noyon!P31:S31)</f>
        <v>0</v>
      </c>
      <c r="G32" s="45">
        <f>SUM(Noyon!P45:S45)</f>
        <v>0</v>
      </c>
      <c r="H32" s="48">
        <f>A32</f>
        <v>10</v>
      </c>
      <c r="I32" s="46" t="s">
        <v>13</v>
      </c>
      <c r="J32" s="46" t="s">
        <v>13</v>
      </c>
      <c r="K32" s="46" t="s">
        <v>13</v>
      </c>
      <c r="M32" s="45">
        <f t="shared" ref="M32" si="9">SUM(B32*E32)</f>
        <v>0</v>
      </c>
      <c r="N32" s="45">
        <f t="shared" ref="N32" si="10">SUM(C32*F32)</f>
        <v>0</v>
      </c>
      <c r="O32" s="45">
        <f t="shared" ref="O32" si="11">SUM(D32*G32)</f>
        <v>0</v>
      </c>
    </row>
    <row r="33" spans="1:15" x14ac:dyDescent="0.3">
      <c r="A33" s="45">
        <v>20</v>
      </c>
      <c r="B33" s="45">
        <v>0.9</v>
      </c>
      <c r="C33" s="45">
        <v>0.9</v>
      </c>
      <c r="D33" s="45">
        <v>0.9</v>
      </c>
      <c r="E33" s="45">
        <f>SUM(Noyon!P13:S13)</f>
        <v>0</v>
      </c>
      <c r="F33" s="45">
        <f>SUM(Noyon!P32:S32)</f>
        <v>0</v>
      </c>
      <c r="G33" s="45">
        <f>SUM(Noyon!P46:S46)</f>
        <v>0</v>
      </c>
      <c r="H33" s="48">
        <f t="shared" ref="H33:H38" si="12">A33</f>
        <v>20</v>
      </c>
      <c r="I33" s="46" t="s">
        <v>13</v>
      </c>
      <c r="J33" s="46" t="s">
        <v>13</v>
      </c>
      <c r="K33" s="46" t="s">
        <v>13</v>
      </c>
      <c r="M33" s="45">
        <f t="shared" ref="M33:M38" si="13">SUM(B33*E33)</f>
        <v>0</v>
      </c>
      <c r="N33" s="45">
        <f t="shared" ref="N33:N38" si="14">SUM(C33*F33)</f>
        <v>0</v>
      </c>
      <c r="O33" s="45">
        <f t="shared" ref="O33:O38" si="15">SUM(D33*G33)</f>
        <v>0</v>
      </c>
    </row>
    <row r="34" spans="1:15" x14ac:dyDescent="0.3">
      <c r="A34" s="45">
        <v>30</v>
      </c>
      <c r="B34" s="45">
        <v>1.8</v>
      </c>
      <c r="C34" s="45">
        <v>1.8</v>
      </c>
      <c r="D34" s="45">
        <v>1.8</v>
      </c>
      <c r="E34" s="45">
        <f>SUM(Noyon!P14:S14)</f>
        <v>0</v>
      </c>
      <c r="F34" s="45">
        <f>SUM(Noyon!P33:S33)</f>
        <v>0</v>
      </c>
      <c r="G34" s="45">
        <f>SUM(Noyon!P47:S47)</f>
        <v>0</v>
      </c>
      <c r="H34" s="48">
        <f t="shared" si="12"/>
        <v>30</v>
      </c>
      <c r="I34" s="46" t="s">
        <v>13</v>
      </c>
      <c r="J34" s="46" t="s">
        <v>13</v>
      </c>
      <c r="K34" s="46" t="s">
        <v>13</v>
      </c>
      <c r="M34" s="45">
        <f t="shared" si="13"/>
        <v>0</v>
      </c>
      <c r="N34" s="45">
        <f t="shared" si="14"/>
        <v>0</v>
      </c>
      <c r="O34" s="45">
        <f t="shared" si="15"/>
        <v>0</v>
      </c>
    </row>
    <row r="35" spans="1:15" x14ac:dyDescent="0.3">
      <c r="A35" s="45">
        <v>40</v>
      </c>
      <c r="B35" s="45">
        <v>3</v>
      </c>
      <c r="C35" s="45">
        <v>3</v>
      </c>
      <c r="D35" s="45">
        <v>3</v>
      </c>
      <c r="E35" s="45">
        <f>SUM(Noyon!P15:S15)</f>
        <v>0</v>
      </c>
      <c r="F35" s="45">
        <f>SUM(Noyon!P34:S34)</f>
        <v>0</v>
      </c>
      <c r="G35" s="45">
        <f>SUM(Noyon!P48:S48)</f>
        <v>0</v>
      </c>
      <c r="H35" s="48">
        <f t="shared" si="12"/>
        <v>40</v>
      </c>
      <c r="I35" s="46" t="s">
        <v>13</v>
      </c>
      <c r="J35" s="46" t="s">
        <v>13</v>
      </c>
      <c r="K35" s="46" t="s">
        <v>13</v>
      </c>
      <c r="M35" s="45">
        <f t="shared" si="13"/>
        <v>0</v>
      </c>
      <c r="N35" s="45">
        <f t="shared" si="14"/>
        <v>0</v>
      </c>
      <c r="O35" s="45">
        <f t="shared" si="15"/>
        <v>0</v>
      </c>
    </row>
    <row r="36" spans="1:15" x14ac:dyDescent="0.3">
      <c r="A36" s="45">
        <v>50</v>
      </c>
      <c r="B36" s="45">
        <v>4.5</v>
      </c>
      <c r="C36" s="45">
        <v>4.5</v>
      </c>
      <c r="D36" s="45">
        <v>4.5</v>
      </c>
      <c r="E36" s="45">
        <f>SUM(Noyon!P16:S16)</f>
        <v>0</v>
      </c>
      <c r="F36" s="45">
        <f>SUM(Noyon!P35:S35)</f>
        <v>0</v>
      </c>
      <c r="G36" s="45">
        <f>SUM(Noyon!P49:S49)</f>
        <v>0</v>
      </c>
      <c r="H36" s="48">
        <f t="shared" si="12"/>
        <v>50</v>
      </c>
      <c r="I36" s="46" t="s">
        <v>13</v>
      </c>
      <c r="J36" s="46" t="s">
        <v>13</v>
      </c>
      <c r="K36" s="46" t="s">
        <v>13</v>
      </c>
      <c r="M36" s="45">
        <f t="shared" si="13"/>
        <v>0</v>
      </c>
      <c r="N36" s="45">
        <f t="shared" si="14"/>
        <v>0</v>
      </c>
      <c r="O36" s="45">
        <f t="shared" si="15"/>
        <v>0</v>
      </c>
    </row>
    <row r="37" spans="1:15" x14ac:dyDescent="0.3">
      <c r="A37" s="45">
        <v>100</v>
      </c>
      <c r="B37" s="45">
        <v>7</v>
      </c>
      <c r="C37" s="45">
        <v>7</v>
      </c>
      <c r="D37" s="45">
        <v>7</v>
      </c>
      <c r="E37" s="45">
        <f>SUM(Noyon!P17:S17)</f>
        <v>0</v>
      </c>
      <c r="F37" s="45">
        <f>SUM(Noyon!P36:S36)</f>
        <v>0</v>
      </c>
      <c r="G37" s="45">
        <f>SUM(Noyon!P50:S50)</f>
        <v>0</v>
      </c>
      <c r="H37" s="48">
        <f t="shared" si="12"/>
        <v>100</v>
      </c>
      <c r="I37" s="46" t="s">
        <v>13</v>
      </c>
      <c r="J37" s="46" t="s">
        <v>13</v>
      </c>
      <c r="K37" s="46" t="s">
        <v>13</v>
      </c>
      <c r="M37" s="45">
        <f t="shared" si="13"/>
        <v>0</v>
      </c>
      <c r="N37" s="45">
        <f t="shared" si="14"/>
        <v>0</v>
      </c>
      <c r="O37" s="45">
        <f t="shared" si="15"/>
        <v>0</v>
      </c>
    </row>
    <row r="38" spans="1:15" x14ac:dyDescent="0.3">
      <c r="A38" s="45">
        <v>200</v>
      </c>
      <c r="B38" s="45">
        <v>12</v>
      </c>
      <c r="C38" s="45">
        <v>12</v>
      </c>
      <c r="D38" s="45">
        <v>12</v>
      </c>
      <c r="E38" s="45">
        <f>SUM(Noyon!P18:S18)</f>
        <v>0</v>
      </c>
      <c r="F38" s="45">
        <f>SUM(Noyon!P37:S37)</f>
        <v>0</v>
      </c>
      <c r="G38" s="45">
        <f>SUM(Noyon!P51:S51)</f>
        <v>0</v>
      </c>
      <c r="H38" s="48">
        <f t="shared" si="12"/>
        <v>200</v>
      </c>
      <c r="I38" s="46" t="s">
        <v>13</v>
      </c>
      <c r="J38" s="46" t="s">
        <v>13</v>
      </c>
      <c r="K38" s="46" t="s">
        <v>13</v>
      </c>
      <c r="M38" s="45">
        <f t="shared" si="13"/>
        <v>0</v>
      </c>
      <c r="N38" s="45">
        <f t="shared" si="14"/>
        <v>0</v>
      </c>
      <c r="O38" s="45">
        <f t="shared" si="15"/>
        <v>0</v>
      </c>
    </row>
    <row r="42" spans="1:15" x14ac:dyDescent="0.3">
      <c r="A42" s="49" t="s">
        <v>53</v>
      </c>
      <c r="B42" s="48">
        <v>1</v>
      </c>
      <c r="C42" s="48">
        <v>1</v>
      </c>
      <c r="D42" s="48">
        <v>1</v>
      </c>
      <c r="E42" s="45">
        <f>Noyon!C43</f>
        <v>0</v>
      </c>
      <c r="F42" s="45">
        <f>Noyon!E43</f>
        <v>0</v>
      </c>
      <c r="G42" s="45">
        <f>Noyon!G43</f>
        <v>0</v>
      </c>
      <c r="M42" s="45">
        <f t="shared" ref="M42:M52" si="16">SUM(B42*E42)</f>
        <v>0</v>
      </c>
      <c r="N42" s="45">
        <f t="shared" ref="N42:N52" si="17">SUM(C42*F42)</f>
        <v>0</v>
      </c>
      <c r="O42" s="45">
        <f t="shared" ref="O42:O52" si="18">SUM(D42*G42)</f>
        <v>0</v>
      </c>
    </row>
    <row r="43" spans="1:15" x14ac:dyDescent="0.3">
      <c r="A43" s="49" t="s">
        <v>55</v>
      </c>
      <c r="B43" s="48">
        <v>15</v>
      </c>
      <c r="C43" s="48">
        <v>10</v>
      </c>
      <c r="D43" s="48">
        <v>25</v>
      </c>
      <c r="E43" s="45">
        <f>Noyon!C44</f>
        <v>0</v>
      </c>
      <c r="F43" s="45">
        <f>Noyon!E44</f>
        <v>0</v>
      </c>
      <c r="G43" s="45">
        <f>Noyon!G44</f>
        <v>0</v>
      </c>
      <c r="M43" s="45">
        <f t="shared" si="16"/>
        <v>0</v>
      </c>
      <c r="N43" s="45">
        <f t="shared" si="17"/>
        <v>0</v>
      </c>
      <c r="O43" s="45">
        <f t="shared" si="18"/>
        <v>0</v>
      </c>
    </row>
    <row r="44" spans="1:15" x14ac:dyDescent="0.3">
      <c r="A44" s="49" t="s">
        <v>56</v>
      </c>
      <c r="B44" s="48">
        <v>2</v>
      </c>
      <c r="C44" s="48">
        <v>2</v>
      </c>
      <c r="D44" s="48">
        <v>2</v>
      </c>
      <c r="E44" s="45">
        <f>Noyon!C45</f>
        <v>0</v>
      </c>
      <c r="F44" s="45">
        <f>Noyon!E45</f>
        <v>0</v>
      </c>
      <c r="G44" s="45">
        <f>Noyon!G45</f>
        <v>0</v>
      </c>
      <c r="M44" s="45">
        <f t="shared" si="16"/>
        <v>0</v>
      </c>
      <c r="N44" s="45">
        <f t="shared" si="17"/>
        <v>0</v>
      </c>
      <c r="O44" s="45">
        <f t="shared" si="18"/>
        <v>0</v>
      </c>
    </row>
    <row r="45" spans="1:15" x14ac:dyDescent="0.3">
      <c r="A45" s="49" t="s">
        <v>57</v>
      </c>
      <c r="B45" s="48">
        <v>5</v>
      </c>
      <c r="C45" s="48">
        <v>5</v>
      </c>
      <c r="D45" s="48">
        <v>5</v>
      </c>
      <c r="E45" s="45">
        <f>Noyon!C46</f>
        <v>0</v>
      </c>
      <c r="F45" s="45">
        <f>Noyon!E46</f>
        <v>0</v>
      </c>
      <c r="G45" s="45">
        <f>Noyon!G46</f>
        <v>0</v>
      </c>
      <c r="M45" s="45">
        <f t="shared" si="16"/>
        <v>0</v>
      </c>
      <c r="N45" s="45">
        <f t="shared" si="17"/>
        <v>0</v>
      </c>
      <c r="O45" s="45">
        <f t="shared" si="18"/>
        <v>0</v>
      </c>
    </row>
    <row r="46" spans="1:15" x14ac:dyDescent="0.3">
      <c r="A46" s="49" t="s">
        <v>58</v>
      </c>
      <c r="B46" s="48">
        <v>1</v>
      </c>
      <c r="C46" s="48">
        <v>1</v>
      </c>
      <c r="D46" s="48">
        <v>1</v>
      </c>
      <c r="E46" s="45">
        <f>Noyon!C47</f>
        <v>0</v>
      </c>
      <c r="F46" s="45">
        <f>Noyon!E47</f>
        <v>0</v>
      </c>
      <c r="G46" s="45">
        <f>Noyon!G47</f>
        <v>0</v>
      </c>
      <c r="M46" s="45">
        <f t="shared" si="16"/>
        <v>0</v>
      </c>
      <c r="N46" s="45">
        <f t="shared" si="17"/>
        <v>0</v>
      </c>
      <c r="O46" s="45">
        <f t="shared" si="18"/>
        <v>0</v>
      </c>
    </row>
    <row r="47" spans="1:15" x14ac:dyDescent="0.3">
      <c r="A47" s="49" t="s">
        <v>59</v>
      </c>
      <c r="B47" s="48">
        <v>5</v>
      </c>
      <c r="C47" s="48">
        <v>5</v>
      </c>
      <c r="D47" s="48">
        <v>5</v>
      </c>
      <c r="E47" s="45">
        <f>Noyon!C48</f>
        <v>0</v>
      </c>
      <c r="F47" s="45">
        <f>Noyon!E48</f>
        <v>0</v>
      </c>
      <c r="G47" s="45">
        <f>Noyon!G48</f>
        <v>0</v>
      </c>
      <c r="M47" s="45">
        <f t="shared" si="16"/>
        <v>0</v>
      </c>
      <c r="N47" s="45">
        <f t="shared" si="17"/>
        <v>0</v>
      </c>
      <c r="O47" s="45">
        <f t="shared" si="18"/>
        <v>0</v>
      </c>
    </row>
    <row r="48" spans="1:15" x14ac:dyDescent="0.3">
      <c r="A48" s="49" t="s">
        <v>60</v>
      </c>
      <c r="B48" s="48">
        <v>2.5</v>
      </c>
      <c r="C48" s="48">
        <v>2.5</v>
      </c>
      <c r="D48" s="48">
        <v>2.5</v>
      </c>
      <c r="E48" s="45">
        <f>Noyon!C49</f>
        <v>0</v>
      </c>
      <c r="F48" s="45">
        <f>Noyon!E49</f>
        <v>0</v>
      </c>
      <c r="G48" s="45">
        <f>Noyon!G49</f>
        <v>0</v>
      </c>
      <c r="M48" s="45">
        <f t="shared" si="16"/>
        <v>0</v>
      </c>
      <c r="N48" s="45">
        <f t="shared" si="17"/>
        <v>0</v>
      </c>
      <c r="O48" s="45">
        <f t="shared" si="18"/>
        <v>0</v>
      </c>
    </row>
    <row r="49" spans="1:15" x14ac:dyDescent="0.3">
      <c r="A49" s="49" t="s">
        <v>61</v>
      </c>
      <c r="B49" s="48">
        <v>2.5</v>
      </c>
      <c r="C49" s="48">
        <v>2.5</v>
      </c>
      <c r="D49" s="48">
        <v>2.5</v>
      </c>
      <c r="E49" s="45">
        <f>Noyon!C50</f>
        <v>0</v>
      </c>
      <c r="F49" s="45">
        <f>Noyon!E50</f>
        <v>0</v>
      </c>
      <c r="G49" s="45">
        <f>Noyon!G50</f>
        <v>0</v>
      </c>
      <c r="M49" s="45">
        <f t="shared" si="16"/>
        <v>0</v>
      </c>
      <c r="N49" s="45">
        <f t="shared" si="17"/>
        <v>0</v>
      </c>
      <c r="O49" s="45">
        <f t="shared" si="18"/>
        <v>0</v>
      </c>
    </row>
    <row r="50" spans="1:15" x14ac:dyDescent="0.3">
      <c r="A50" s="49" t="s">
        <v>62</v>
      </c>
      <c r="B50" s="48">
        <v>2</v>
      </c>
      <c r="C50" s="48">
        <v>2</v>
      </c>
      <c r="D50" s="48">
        <v>2</v>
      </c>
      <c r="E50" s="45">
        <f>Noyon!C51</f>
        <v>0</v>
      </c>
      <c r="F50" s="45">
        <f>Noyon!E51</f>
        <v>0</v>
      </c>
      <c r="G50" s="45">
        <f>Noyon!G51</f>
        <v>0</v>
      </c>
      <c r="M50" s="45">
        <f t="shared" si="16"/>
        <v>0</v>
      </c>
      <c r="N50" s="45">
        <f t="shared" si="17"/>
        <v>0</v>
      </c>
      <c r="O50" s="45">
        <f t="shared" si="18"/>
        <v>0</v>
      </c>
    </row>
    <row r="51" spans="1:15" x14ac:dyDescent="0.3">
      <c r="A51" s="49" t="s">
        <v>63</v>
      </c>
      <c r="B51" s="48">
        <v>2.5</v>
      </c>
      <c r="C51" s="48">
        <v>2.5</v>
      </c>
      <c r="D51" s="48">
        <v>2.5</v>
      </c>
      <c r="E51" s="45">
        <f>Noyon!C52</f>
        <v>0</v>
      </c>
      <c r="F51" s="45">
        <f>Noyon!E52</f>
        <v>0</v>
      </c>
      <c r="G51" s="45">
        <f>Noyon!G52</f>
        <v>0</v>
      </c>
      <c r="M51" s="45">
        <f t="shared" si="16"/>
        <v>0</v>
      </c>
      <c r="N51" s="45">
        <f t="shared" si="17"/>
        <v>0</v>
      </c>
      <c r="O51" s="45">
        <f t="shared" si="18"/>
        <v>0</v>
      </c>
    </row>
    <row r="52" spans="1:15" x14ac:dyDescent="0.3">
      <c r="A52" s="49" t="s">
        <v>65</v>
      </c>
      <c r="B52" s="48">
        <v>1.25</v>
      </c>
      <c r="C52" s="48">
        <v>1.25</v>
      </c>
      <c r="D52" s="48">
        <v>1.25</v>
      </c>
      <c r="E52" s="45">
        <f>Noyon!C53</f>
        <v>0</v>
      </c>
      <c r="F52" s="45">
        <f>Noyon!E53</f>
        <v>0</v>
      </c>
      <c r="G52" s="45">
        <f>Noyon!G53</f>
        <v>0</v>
      </c>
      <c r="M52" s="45">
        <f t="shared" si="16"/>
        <v>0</v>
      </c>
      <c r="N52" s="45">
        <f t="shared" si="17"/>
        <v>0</v>
      </c>
      <c r="O52" s="45">
        <f t="shared" si="18"/>
        <v>0</v>
      </c>
    </row>
    <row r="54" spans="1:15" x14ac:dyDescent="0.3">
      <c r="A54" s="45" t="s">
        <v>9</v>
      </c>
      <c r="B54" s="45">
        <v>1</v>
      </c>
      <c r="C54" s="45">
        <v>1</v>
      </c>
      <c r="D54" s="45">
        <v>1</v>
      </c>
      <c r="E54" s="45">
        <f>Noyon!J5</f>
        <v>0</v>
      </c>
      <c r="F54" s="45">
        <f>Noyon!J6</f>
        <v>0</v>
      </c>
      <c r="G54" s="45">
        <f>Noyon!J7</f>
        <v>0</v>
      </c>
      <c r="M54" s="45">
        <f t="shared" ref="M54" si="19">SUM(B54*E54)</f>
        <v>0</v>
      </c>
      <c r="N54" s="45">
        <f t="shared" ref="N54" si="20">SUM(C54*F54)</f>
        <v>0</v>
      </c>
      <c r="O54" s="45">
        <f t="shared" ref="O54" si="21">SUM(D54*G54)</f>
        <v>0</v>
      </c>
    </row>
    <row r="56" spans="1:15" x14ac:dyDescent="0.3">
      <c r="A56" s="45" t="s">
        <v>72</v>
      </c>
      <c r="M56" s="45">
        <f>IF(SUM(M1:N54)&gt;0,1,0)</f>
        <v>0</v>
      </c>
      <c r="O56" s="45">
        <f>IF(SUM(O1:O54)&gt;0,1,0)</f>
        <v>0</v>
      </c>
    </row>
  </sheetData>
  <sheetProtection algorithmName="SHA-512" hashValue="QFMlPJ2gOtFUAABcxWYkLrlWjuHPOUQYMZj/uzrZqGhG24qFPMqS4c6m36GFuX0VeMcp8bKLDGlwoQCDLQM11A==" saltValue="VVGlGl0G4afP0fvPua98jA==" spinCount="100000" sheet="1" objects="1" scenarios="1"/>
  <mergeCells count="9">
    <mergeCell ref="E18:G18"/>
    <mergeCell ref="M1:O1"/>
    <mergeCell ref="A30:G30"/>
    <mergeCell ref="E31:G31"/>
    <mergeCell ref="E2:G2"/>
    <mergeCell ref="A1:G1"/>
    <mergeCell ref="I1:K1"/>
    <mergeCell ref="A17:G17"/>
    <mergeCell ref="I17:K17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E750-958F-45EA-9B6B-A901627C2FC7}">
  <dimension ref="A1:O56"/>
  <sheetViews>
    <sheetView workbookViewId="0">
      <selection activeCell="G51" sqref="G51"/>
    </sheetView>
  </sheetViews>
  <sheetFormatPr defaultRowHeight="14.4" x14ac:dyDescent="0.3"/>
  <cols>
    <col min="1" max="1" width="19" style="45" bestFit="1" customWidth="1"/>
    <col min="2" max="7" width="8.88671875" style="45"/>
    <col min="8" max="8" width="8.88671875" style="48"/>
    <col min="9" max="11" width="8.88671875" style="46"/>
    <col min="12" max="16384" width="8.88671875" style="45"/>
  </cols>
  <sheetData>
    <row r="1" spans="1:15" ht="28.8" x14ac:dyDescent="0.55000000000000004">
      <c r="A1" s="75" t="s">
        <v>20</v>
      </c>
      <c r="B1" s="75"/>
      <c r="C1" s="75"/>
      <c r="D1" s="75"/>
      <c r="E1" s="75"/>
      <c r="F1" s="75"/>
      <c r="G1" s="75"/>
      <c r="H1" s="47"/>
      <c r="I1" s="76" t="s">
        <v>68</v>
      </c>
      <c r="J1" s="76"/>
      <c r="K1" s="76"/>
      <c r="M1" s="75" t="s">
        <v>69</v>
      </c>
      <c r="N1" s="75"/>
      <c r="O1" s="75"/>
    </row>
    <row r="2" spans="1:15" x14ac:dyDescent="0.3">
      <c r="B2" s="45" t="s">
        <v>15</v>
      </c>
      <c r="C2" s="45" t="s">
        <v>16</v>
      </c>
      <c r="D2" s="45" t="s">
        <v>17</v>
      </c>
      <c r="E2" s="74" t="s">
        <v>67</v>
      </c>
      <c r="F2" s="74"/>
      <c r="G2" s="74"/>
      <c r="I2" s="46" t="s">
        <v>15</v>
      </c>
      <c r="J2" s="46" t="s">
        <v>16</v>
      </c>
      <c r="K2" s="46" t="s">
        <v>17</v>
      </c>
    </row>
    <row r="3" spans="1:15" x14ac:dyDescent="0.3">
      <c r="A3" s="45">
        <v>1</v>
      </c>
      <c r="B3" s="45">
        <v>1.25</v>
      </c>
      <c r="C3" s="45">
        <v>1.25</v>
      </c>
      <c r="D3" s="45">
        <v>1.25</v>
      </c>
      <c r="E3" s="45">
        <f>'Kleine Straal'!C12</f>
        <v>0</v>
      </c>
      <c r="F3" s="45">
        <f>'Kleine Straal'!D12</f>
        <v>0</v>
      </c>
      <c r="G3" s="45">
        <f>'Kleine Straal'!E12</f>
        <v>0</v>
      </c>
      <c r="H3" s="48">
        <f>A3</f>
        <v>1</v>
      </c>
      <c r="I3" s="46" t="s">
        <v>13</v>
      </c>
      <c r="J3" s="46" t="s">
        <v>13</v>
      </c>
      <c r="K3" s="46" t="s">
        <v>13</v>
      </c>
      <c r="M3" s="45">
        <f>SUM(B3*E3)</f>
        <v>0</v>
      </c>
      <c r="N3" s="45">
        <f t="shared" ref="N3:O15" si="0">SUM(C3*F3)</f>
        <v>0</v>
      </c>
      <c r="O3" s="45">
        <f t="shared" si="0"/>
        <v>0</v>
      </c>
    </row>
    <row r="4" spans="1:15" x14ac:dyDescent="0.3">
      <c r="A4" s="45">
        <v>2</v>
      </c>
      <c r="B4" s="45">
        <v>2.5</v>
      </c>
      <c r="C4" s="45">
        <v>2.5</v>
      </c>
      <c r="D4" s="45">
        <v>2.5</v>
      </c>
      <c r="E4" s="45">
        <f>'Kleine Straal'!C13</f>
        <v>0</v>
      </c>
      <c r="F4" s="45">
        <f>'Kleine Straal'!D13</f>
        <v>0</v>
      </c>
      <c r="G4" s="45">
        <f>'Kleine Straal'!E13</f>
        <v>0</v>
      </c>
      <c r="H4" s="48">
        <f t="shared" ref="H4:H15" si="1">A4</f>
        <v>2</v>
      </c>
      <c r="I4" s="46" t="s">
        <v>13</v>
      </c>
      <c r="J4" s="46" t="s">
        <v>13</v>
      </c>
      <c r="K4" s="46" t="s">
        <v>13</v>
      </c>
      <c r="M4" s="45">
        <f t="shared" ref="M4:M15" si="2">SUM(B4*E4)</f>
        <v>0</v>
      </c>
      <c r="N4" s="45">
        <f t="shared" si="0"/>
        <v>0</v>
      </c>
      <c r="O4" s="45">
        <f t="shared" si="0"/>
        <v>0</v>
      </c>
    </row>
    <row r="5" spans="1:15" x14ac:dyDescent="0.3">
      <c r="A5" s="45">
        <v>3</v>
      </c>
      <c r="B5" s="45">
        <v>3.75</v>
      </c>
      <c r="C5" s="45">
        <v>3.75</v>
      </c>
      <c r="D5" s="45">
        <v>3.75</v>
      </c>
      <c r="E5" s="45">
        <f>'Kleine Straal'!C14</f>
        <v>0</v>
      </c>
      <c r="F5" s="45">
        <f>'Kleine Straal'!D14</f>
        <v>0</v>
      </c>
      <c r="G5" s="45">
        <f>'Kleine Straal'!E14</f>
        <v>0</v>
      </c>
      <c r="H5" s="48">
        <f t="shared" si="1"/>
        <v>3</v>
      </c>
      <c r="I5" s="46" t="s">
        <v>13</v>
      </c>
      <c r="J5" s="46" t="s">
        <v>13</v>
      </c>
      <c r="K5" s="46" t="s">
        <v>13</v>
      </c>
      <c r="M5" s="45">
        <f t="shared" si="2"/>
        <v>0</v>
      </c>
      <c r="N5" s="45">
        <f t="shared" si="0"/>
        <v>0</v>
      </c>
      <c r="O5" s="45">
        <f t="shared" si="0"/>
        <v>0</v>
      </c>
    </row>
    <row r="6" spans="1:15" x14ac:dyDescent="0.3">
      <c r="A6" s="45">
        <v>4</v>
      </c>
      <c r="B6" s="45">
        <v>5</v>
      </c>
      <c r="C6" s="45">
        <v>5</v>
      </c>
      <c r="D6" s="45">
        <v>5</v>
      </c>
      <c r="E6" s="45">
        <f>'Kleine Straal'!C15</f>
        <v>0</v>
      </c>
      <c r="F6" s="45">
        <f>'Kleine Straal'!D15</f>
        <v>0</v>
      </c>
      <c r="G6" s="45">
        <f>'Kleine Straal'!E15</f>
        <v>0</v>
      </c>
      <c r="H6" s="48">
        <f t="shared" si="1"/>
        <v>4</v>
      </c>
      <c r="I6" s="46" t="s">
        <v>13</v>
      </c>
      <c r="J6" s="46" t="s">
        <v>13</v>
      </c>
      <c r="K6" s="46" t="s">
        <v>13</v>
      </c>
      <c r="M6" s="45">
        <f t="shared" si="2"/>
        <v>0</v>
      </c>
      <c r="N6" s="45">
        <f t="shared" si="0"/>
        <v>0</v>
      </c>
      <c r="O6" s="45">
        <f t="shared" si="0"/>
        <v>0</v>
      </c>
    </row>
    <row r="7" spans="1:15" x14ac:dyDescent="0.3">
      <c r="A7" s="45">
        <v>5</v>
      </c>
      <c r="B7" s="45">
        <v>7.5</v>
      </c>
      <c r="C7" s="45">
        <v>7.5</v>
      </c>
      <c r="D7" s="45">
        <v>7.5</v>
      </c>
      <c r="E7" s="45">
        <f>'Kleine Straal'!C16</f>
        <v>0</v>
      </c>
      <c r="F7" s="45">
        <f>'Kleine Straal'!D16</f>
        <v>0</v>
      </c>
      <c r="G7" s="45">
        <f>'Kleine Straal'!E16</f>
        <v>0</v>
      </c>
      <c r="H7" s="48">
        <f t="shared" si="1"/>
        <v>5</v>
      </c>
      <c r="I7" s="46" t="s">
        <v>13</v>
      </c>
      <c r="J7" s="46" t="s">
        <v>13</v>
      </c>
      <c r="K7" s="46" t="s">
        <v>13</v>
      </c>
      <c r="M7" s="45">
        <f t="shared" si="2"/>
        <v>0</v>
      </c>
      <c r="N7" s="45">
        <f t="shared" si="0"/>
        <v>0</v>
      </c>
      <c r="O7" s="45">
        <f t="shared" si="0"/>
        <v>0</v>
      </c>
    </row>
    <row r="8" spans="1:15" x14ac:dyDescent="0.3">
      <c r="A8" s="45">
        <v>6</v>
      </c>
      <c r="B8" s="45">
        <v>12.5</v>
      </c>
      <c r="C8" s="45">
        <v>12.5</v>
      </c>
      <c r="D8" s="45">
        <v>12.5</v>
      </c>
      <c r="E8" s="45">
        <f>'Kleine Straal'!C17</f>
        <v>0</v>
      </c>
      <c r="F8" s="45">
        <f>'Kleine Straal'!D17</f>
        <v>0</v>
      </c>
      <c r="G8" s="45">
        <f>'Kleine Straal'!E17</f>
        <v>0</v>
      </c>
      <c r="H8" s="48">
        <f t="shared" si="1"/>
        <v>6</v>
      </c>
      <c r="I8" s="46" t="s">
        <v>13</v>
      </c>
      <c r="J8" s="46" t="s">
        <v>4</v>
      </c>
      <c r="K8" s="46" t="s">
        <v>13</v>
      </c>
      <c r="M8" s="45">
        <f t="shared" si="2"/>
        <v>0</v>
      </c>
      <c r="N8" s="45">
        <f t="shared" si="0"/>
        <v>0</v>
      </c>
      <c r="O8" s="45">
        <f t="shared" si="0"/>
        <v>0</v>
      </c>
    </row>
    <row r="9" spans="1:15" x14ac:dyDescent="0.3">
      <c r="A9" s="45">
        <v>7</v>
      </c>
      <c r="B9" s="45">
        <v>20</v>
      </c>
      <c r="C9" s="45">
        <v>20</v>
      </c>
      <c r="D9" s="45">
        <v>20</v>
      </c>
      <c r="E9" s="45">
        <f>'Kleine Straal'!C18</f>
        <v>0</v>
      </c>
      <c r="F9" s="45">
        <f>'Kleine Straal'!D18</f>
        <v>0</v>
      </c>
      <c r="G9" s="45">
        <f>'Kleine Straal'!E18</f>
        <v>0</v>
      </c>
      <c r="H9" s="48">
        <f t="shared" si="1"/>
        <v>7</v>
      </c>
      <c r="I9" s="46" t="s">
        <v>13</v>
      </c>
      <c r="J9" s="46" t="s">
        <v>4</v>
      </c>
      <c r="K9" s="46" t="s">
        <v>13</v>
      </c>
      <c r="M9" s="45">
        <f t="shared" si="2"/>
        <v>0</v>
      </c>
      <c r="N9" s="45">
        <f t="shared" si="0"/>
        <v>0</v>
      </c>
      <c r="O9" s="45">
        <f t="shared" si="0"/>
        <v>0</v>
      </c>
    </row>
    <row r="10" spans="1:15" x14ac:dyDescent="0.3">
      <c r="A10" s="45">
        <v>8</v>
      </c>
      <c r="B10" s="45">
        <v>30</v>
      </c>
      <c r="C10" s="45">
        <v>30</v>
      </c>
      <c r="D10" s="45">
        <v>30</v>
      </c>
      <c r="E10" s="45">
        <f>'Kleine Straal'!C19</f>
        <v>0</v>
      </c>
      <c r="F10" s="45">
        <f>'Kleine Straal'!D19</f>
        <v>0</v>
      </c>
      <c r="G10" s="45">
        <f>'Kleine Straal'!E19</f>
        <v>0</v>
      </c>
      <c r="H10" s="48">
        <f t="shared" si="1"/>
        <v>8</v>
      </c>
      <c r="I10" s="46" t="s">
        <v>4</v>
      </c>
      <c r="J10" s="46" t="s">
        <v>4</v>
      </c>
      <c r="K10" s="46" t="s">
        <v>4</v>
      </c>
      <c r="M10" s="45">
        <f t="shared" si="2"/>
        <v>0</v>
      </c>
      <c r="N10" s="45">
        <f t="shared" si="0"/>
        <v>0</v>
      </c>
      <c r="O10" s="45">
        <f t="shared" si="0"/>
        <v>0</v>
      </c>
    </row>
    <row r="11" spans="1:15" x14ac:dyDescent="0.3">
      <c r="A11" s="45">
        <v>9</v>
      </c>
      <c r="B11" s="45">
        <v>45</v>
      </c>
      <c r="C11" s="45">
        <v>45</v>
      </c>
      <c r="D11" s="45">
        <v>45</v>
      </c>
      <c r="E11" s="45">
        <f>'Kleine Straal'!C20</f>
        <v>0</v>
      </c>
      <c r="F11" s="45">
        <f>'Kleine Straal'!D20</f>
        <v>0</v>
      </c>
      <c r="G11" s="45">
        <f>'Kleine Straal'!E20</f>
        <v>0</v>
      </c>
      <c r="H11" s="48">
        <f t="shared" si="1"/>
        <v>9</v>
      </c>
      <c r="I11" s="46" t="s">
        <v>4</v>
      </c>
      <c r="J11" s="46" t="s">
        <v>4</v>
      </c>
      <c r="K11" s="46" t="s">
        <v>4</v>
      </c>
      <c r="M11" s="45">
        <f t="shared" si="2"/>
        <v>0</v>
      </c>
      <c r="N11" s="45">
        <f t="shared" si="0"/>
        <v>0</v>
      </c>
      <c r="O11" s="45">
        <f t="shared" si="0"/>
        <v>0</v>
      </c>
    </row>
    <row r="12" spans="1:15" x14ac:dyDescent="0.3">
      <c r="A12" s="45" t="s">
        <v>42</v>
      </c>
      <c r="B12" s="45">
        <v>65</v>
      </c>
      <c r="C12" s="45">
        <v>65</v>
      </c>
      <c r="D12" s="45">
        <v>65</v>
      </c>
      <c r="E12" s="45">
        <f>'Kleine Straal'!C21</f>
        <v>0</v>
      </c>
      <c r="F12" s="45">
        <f>'Kleine Straal'!D21</f>
        <v>0</v>
      </c>
      <c r="G12" s="45">
        <f>'Kleine Straal'!E21</f>
        <v>0</v>
      </c>
      <c r="H12" s="48" t="str">
        <f t="shared" si="1"/>
        <v>A</v>
      </c>
      <c r="I12" s="46" t="s">
        <v>4</v>
      </c>
      <c r="J12" s="46" t="s">
        <v>4</v>
      </c>
      <c r="K12" s="46" t="s">
        <v>4</v>
      </c>
      <c r="M12" s="45">
        <f t="shared" si="2"/>
        <v>0</v>
      </c>
      <c r="N12" s="45">
        <f t="shared" si="0"/>
        <v>0</v>
      </c>
      <c r="O12" s="45">
        <f t="shared" si="0"/>
        <v>0</v>
      </c>
    </row>
    <row r="13" spans="1:15" x14ac:dyDescent="0.3">
      <c r="A13" s="45" t="s">
        <v>44</v>
      </c>
      <c r="B13" s="45">
        <v>90</v>
      </c>
      <c r="C13" s="45">
        <v>90</v>
      </c>
      <c r="D13" s="45">
        <v>90</v>
      </c>
      <c r="E13" s="45">
        <f>'Kleine Straal'!C22</f>
        <v>0</v>
      </c>
      <c r="F13" s="45">
        <f>'Kleine Straal'!D22</f>
        <v>0</v>
      </c>
      <c r="G13" s="45">
        <f>'Kleine Straal'!E22</f>
        <v>0</v>
      </c>
      <c r="H13" s="48" t="str">
        <f t="shared" si="1"/>
        <v>B</v>
      </c>
      <c r="I13" s="46" t="s">
        <v>4</v>
      </c>
      <c r="J13" s="46" t="s">
        <v>4</v>
      </c>
      <c r="K13" s="46" t="s">
        <v>4</v>
      </c>
      <c r="M13" s="45">
        <f t="shared" si="2"/>
        <v>0</v>
      </c>
      <c r="N13" s="45">
        <f t="shared" si="0"/>
        <v>0</v>
      </c>
      <c r="O13" s="45">
        <f t="shared" si="0"/>
        <v>0</v>
      </c>
    </row>
    <row r="14" spans="1:15" x14ac:dyDescent="0.3">
      <c r="A14" s="45" t="s">
        <v>46</v>
      </c>
      <c r="B14" s="45">
        <v>140</v>
      </c>
      <c r="C14" s="45">
        <v>140</v>
      </c>
      <c r="D14" s="45">
        <v>140</v>
      </c>
      <c r="E14" s="45">
        <f>'Kleine Straal'!C23</f>
        <v>0</v>
      </c>
      <c r="F14" s="45">
        <f>'Kleine Straal'!D23</f>
        <v>0</v>
      </c>
      <c r="G14" s="45">
        <f>'Kleine Straal'!E23</f>
        <v>0</v>
      </c>
      <c r="H14" s="48" t="str">
        <f t="shared" si="1"/>
        <v>C</v>
      </c>
      <c r="I14" s="46" t="s">
        <v>4</v>
      </c>
      <c r="J14" s="46" t="s">
        <v>4</v>
      </c>
      <c r="K14" s="46" t="s">
        <v>4</v>
      </c>
      <c r="M14" s="45">
        <f t="shared" si="2"/>
        <v>0</v>
      </c>
      <c r="N14" s="45">
        <f t="shared" si="0"/>
        <v>0</v>
      </c>
      <c r="O14" s="45">
        <f t="shared" si="0"/>
        <v>0</v>
      </c>
    </row>
    <row r="15" spans="1:15" x14ac:dyDescent="0.3">
      <c r="A15" s="45" t="s">
        <v>48</v>
      </c>
      <c r="B15" s="45">
        <v>200</v>
      </c>
      <c r="C15" s="45">
        <v>200</v>
      </c>
      <c r="D15" s="45">
        <v>200</v>
      </c>
      <c r="E15" s="45">
        <f>'Kleine Straal'!C24</f>
        <v>0</v>
      </c>
      <c r="F15" s="45">
        <f>'Kleine Straal'!D24</f>
        <v>0</v>
      </c>
      <c r="G15" s="45">
        <f>'Kleine Straal'!E24</f>
        <v>0</v>
      </c>
      <c r="H15" s="48" t="str">
        <f t="shared" si="1"/>
        <v>D</v>
      </c>
      <c r="I15" s="46" t="s">
        <v>4</v>
      </c>
      <c r="J15" s="46" t="s">
        <v>4</v>
      </c>
      <c r="K15" s="46" t="s">
        <v>4</v>
      </c>
      <c r="M15" s="45">
        <f t="shared" si="2"/>
        <v>0</v>
      </c>
      <c r="N15" s="45">
        <f t="shared" si="0"/>
        <v>0</v>
      </c>
      <c r="O15" s="45">
        <f t="shared" si="0"/>
        <v>0</v>
      </c>
    </row>
    <row r="17" spans="1:15" ht="28.8" x14ac:dyDescent="0.55000000000000004">
      <c r="A17" s="75" t="s">
        <v>51</v>
      </c>
      <c r="B17" s="75"/>
      <c r="C17" s="75"/>
      <c r="D17" s="75"/>
      <c r="E17" s="75"/>
      <c r="F17" s="75"/>
      <c r="G17" s="75"/>
      <c r="H17" s="47"/>
      <c r="I17" s="76"/>
      <c r="J17" s="76"/>
      <c r="K17" s="76"/>
    </row>
    <row r="18" spans="1:15" x14ac:dyDescent="0.3">
      <c r="B18" s="45" t="s">
        <v>15</v>
      </c>
      <c r="C18" s="45" t="s">
        <v>16</v>
      </c>
      <c r="D18" s="45" t="s">
        <v>17</v>
      </c>
      <c r="E18" s="74" t="s">
        <v>67</v>
      </c>
      <c r="F18" s="74"/>
      <c r="G18" s="74"/>
    </row>
    <row r="19" spans="1:15" x14ac:dyDescent="0.3">
      <c r="A19" s="45">
        <v>1</v>
      </c>
      <c r="B19" s="45">
        <v>1</v>
      </c>
      <c r="C19" s="45">
        <v>1</v>
      </c>
      <c r="D19" s="45">
        <v>1</v>
      </c>
      <c r="E19" s="45">
        <f>'Kleine Straal'!C29</f>
        <v>0</v>
      </c>
      <c r="F19" s="45">
        <f>'Kleine Straal'!E29</f>
        <v>0</v>
      </c>
      <c r="G19" s="45">
        <f>'Kleine Straal'!G29</f>
        <v>0</v>
      </c>
      <c r="H19" s="48">
        <f>A19</f>
        <v>1</v>
      </c>
      <c r="M19" s="45">
        <f>SUM(B19*E19)</f>
        <v>0</v>
      </c>
      <c r="N19" s="45">
        <f t="shared" ref="N19:O28" si="3">SUM(C19*F19)</f>
        <v>0</v>
      </c>
      <c r="O19" s="45">
        <f t="shared" si="3"/>
        <v>0</v>
      </c>
    </row>
    <row r="20" spans="1:15" x14ac:dyDescent="0.3">
      <c r="A20" s="45">
        <v>2</v>
      </c>
      <c r="B20" s="45">
        <v>2</v>
      </c>
      <c r="C20" s="45">
        <v>2</v>
      </c>
      <c r="D20" s="45">
        <v>2</v>
      </c>
      <c r="E20" s="45">
        <f>'Kleine Straal'!C30</f>
        <v>0</v>
      </c>
      <c r="F20" s="45">
        <f>'Kleine Straal'!E30</f>
        <v>0</v>
      </c>
      <c r="G20" s="45">
        <f>'Kleine Straal'!G30</f>
        <v>0</v>
      </c>
      <c r="H20" s="48">
        <f t="shared" ref="H20:H28" si="4">A20</f>
        <v>2</v>
      </c>
      <c r="M20" s="45">
        <f t="shared" ref="M20:M28" si="5">SUM(B20*E20)</f>
        <v>0</v>
      </c>
      <c r="N20" s="45">
        <f t="shared" si="3"/>
        <v>0</v>
      </c>
      <c r="O20" s="45">
        <f t="shared" si="3"/>
        <v>0</v>
      </c>
    </row>
    <row r="21" spans="1:15" x14ac:dyDescent="0.3">
      <c r="A21" s="45">
        <v>3</v>
      </c>
      <c r="B21" s="45">
        <v>3</v>
      </c>
      <c r="C21" s="45">
        <v>3</v>
      </c>
      <c r="D21" s="45">
        <v>3</v>
      </c>
      <c r="E21" s="45">
        <f>'Kleine Straal'!C31</f>
        <v>0</v>
      </c>
      <c r="F21" s="45">
        <f>'Kleine Straal'!E31</f>
        <v>0</v>
      </c>
      <c r="G21" s="45">
        <f>'Kleine Straal'!G31</f>
        <v>0</v>
      </c>
      <c r="H21" s="48">
        <f t="shared" si="4"/>
        <v>3</v>
      </c>
      <c r="M21" s="45">
        <f t="shared" si="5"/>
        <v>0</v>
      </c>
      <c r="N21" s="45">
        <f t="shared" si="3"/>
        <v>0</v>
      </c>
      <c r="O21" s="45">
        <f t="shared" si="3"/>
        <v>0</v>
      </c>
    </row>
    <row r="22" spans="1:15" x14ac:dyDescent="0.3">
      <c r="A22" s="45">
        <v>4</v>
      </c>
      <c r="B22" s="45">
        <v>4</v>
      </c>
      <c r="C22" s="45">
        <v>4</v>
      </c>
      <c r="D22" s="45">
        <v>4</v>
      </c>
      <c r="E22" s="45">
        <f>'Kleine Straal'!C32</f>
        <v>0</v>
      </c>
      <c r="F22" s="45">
        <f>'Kleine Straal'!E32</f>
        <v>0</v>
      </c>
      <c r="G22" s="45">
        <f>'Kleine Straal'!G32</f>
        <v>0</v>
      </c>
      <c r="H22" s="48">
        <f t="shared" si="4"/>
        <v>4</v>
      </c>
      <c r="M22" s="45">
        <f t="shared" si="5"/>
        <v>0</v>
      </c>
      <c r="N22" s="45">
        <f t="shared" si="3"/>
        <v>0</v>
      </c>
      <c r="O22" s="45">
        <f t="shared" si="3"/>
        <v>0</v>
      </c>
    </row>
    <row r="23" spans="1:15" x14ac:dyDescent="0.3">
      <c r="A23" s="45">
        <v>5</v>
      </c>
      <c r="B23" s="45">
        <v>5</v>
      </c>
      <c r="C23" s="45">
        <v>5</v>
      </c>
      <c r="D23" s="45">
        <v>5</v>
      </c>
      <c r="E23" s="45">
        <f>'Kleine Straal'!C33</f>
        <v>0</v>
      </c>
      <c r="F23" s="45">
        <f>'Kleine Straal'!E33</f>
        <v>0</v>
      </c>
      <c r="G23" s="45">
        <f>'Kleine Straal'!G33</f>
        <v>0</v>
      </c>
      <c r="H23" s="48">
        <f t="shared" si="4"/>
        <v>5</v>
      </c>
      <c r="M23" s="45">
        <f t="shared" si="5"/>
        <v>0</v>
      </c>
      <c r="N23" s="45">
        <f t="shared" si="3"/>
        <v>0</v>
      </c>
      <c r="O23" s="45">
        <f t="shared" si="3"/>
        <v>0</v>
      </c>
    </row>
    <row r="24" spans="1:15" x14ac:dyDescent="0.3">
      <c r="A24" s="45">
        <v>6</v>
      </c>
      <c r="B24" s="45">
        <v>6</v>
      </c>
      <c r="C24" s="45">
        <v>6</v>
      </c>
      <c r="D24" s="45">
        <v>6</v>
      </c>
      <c r="E24" s="45">
        <f>'Kleine Straal'!C34</f>
        <v>0</v>
      </c>
      <c r="F24" s="45">
        <f>'Kleine Straal'!E34</f>
        <v>0</v>
      </c>
      <c r="G24" s="45">
        <f>'Kleine Straal'!G34</f>
        <v>0</v>
      </c>
      <c r="H24" s="48">
        <f t="shared" si="4"/>
        <v>6</v>
      </c>
      <c r="M24" s="45">
        <f t="shared" si="5"/>
        <v>0</v>
      </c>
      <c r="N24" s="45">
        <f t="shared" si="3"/>
        <v>0</v>
      </c>
      <c r="O24" s="45">
        <f t="shared" si="3"/>
        <v>0</v>
      </c>
    </row>
    <row r="25" spans="1:15" x14ac:dyDescent="0.3">
      <c r="A25" s="45">
        <v>7</v>
      </c>
      <c r="B25" s="45">
        <v>7</v>
      </c>
      <c r="C25" s="45">
        <v>7</v>
      </c>
      <c r="D25" s="45">
        <v>7</v>
      </c>
      <c r="E25" s="45">
        <f>'Kleine Straal'!C35</f>
        <v>0</v>
      </c>
      <c r="F25" s="45">
        <f>'Kleine Straal'!E35</f>
        <v>0</v>
      </c>
      <c r="G25" s="45">
        <f>'Kleine Straal'!G35</f>
        <v>0</v>
      </c>
      <c r="H25" s="48">
        <f t="shared" si="4"/>
        <v>7</v>
      </c>
      <c r="M25" s="45">
        <f t="shared" si="5"/>
        <v>0</v>
      </c>
      <c r="N25" s="45">
        <f t="shared" si="3"/>
        <v>0</v>
      </c>
      <c r="O25" s="45">
        <f t="shared" si="3"/>
        <v>0</v>
      </c>
    </row>
    <row r="26" spans="1:15" x14ac:dyDescent="0.3">
      <c r="A26" s="45">
        <v>8</v>
      </c>
      <c r="B26" s="45">
        <v>8</v>
      </c>
      <c r="C26" s="45">
        <v>8</v>
      </c>
      <c r="D26" s="45">
        <v>8</v>
      </c>
      <c r="E26" s="45">
        <f>'Kleine Straal'!C36</f>
        <v>0</v>
      </c>
      <c r="F26" s="45">
        <f>'Kleine Straal'!E36</f>
        <v>0</v>
      </c>
      <c r="G26" s="45">
        <f>'Kleine Straal'!G36</f>
        <v>0</v>
      </c>
      <c r="H26" s="48">
        <f t="shared" si="4"/>
        <v>8</v>
      </c>
      <c r="M26" s="45">
        <f t="shared" si="5"/>
        <v>0</v>
      </c>
      <c r="N26" s="45">
        <f t="shared" si="3"/>
        <v>0</v>
      </c>
      <c r="O26" s="45">
        <f t="shared" si="3"/>
        <v>0</v>
      </c>
    </row>
    <row r="27" spans="1:15" x14ac:dyDescent="0.3">
      <c r="A27" s="45">
        <v>9</v>
      </c>
      <c r="B27" s="45">
        <v>9</v>
      </c>
      <c r="C27" s="45">
        <v>9</v>
      </c>
      <c r="D27" s="45">
        <v>9</v>
      </c>
      <c r="E27" s="45">
        <f>'Kleine Straal'!C37</f>
        <v>0</v>
      </c>
      <c r="F27" s="45">
        <f>'Kleine Straal'!E37</f>
        <v>0</v>
      </c>
      <c r="G27" s="45">
        <f>'Kleine Straal'!G37</f>
        <v>0</v>
      </c>
      <c r="H27" s="48">
        <f t="shared" si="4"/>
        <v>9</v>
      </c>
      <c r="M27" s="45">
        <f t="shared" si="5"/>
        <v>0</v>
      </c>
      <c r="N27" s="45">
        <f t="shared" si="3"/>
        <v>0</v>
      </c>
      <c r="O27" s="45">
        <f t="shared" si="3"/>
        <v>0</v>
      </c>
    </row>
    <row r="28" spans="1:15" x14ac:dyDescent="0.3">
      <c r="A28" s="45">
        <v>10</v>
      </c>
      <c r="B28" s="45">
        <v>10</v>
      </c>
      <c r="C28" s="45">
        <v>10</v>
      </c>
      <c r="D28" s="45">
        <v>10</v>
      </c>
      <c r="E28" s="45">
        <f>'Kleine Straal'!C38</f>
        <v>0</v>
      </c>
      <c r="F28" s="45">
        <f>'Kleine Straal'!E38</f>
        <v>0</v>
      </c>
      <c r="G28" s="45">
        <f>'Kleine Straal'!G38</f>
        <v>0</v>
      </c>
      <c r="H28" s="48">
        <f t="shared" si="4"/>
        <v>10</v>
      </c>
      <c r="M28" s="45">
        <f t="shared" si="5"/>
        <v>0</v>
      </c>
      <c r="N28" s="45">
        <f t="shared" si="3"/>
        <v>0</v>
      </c>
      <c r="O28" s="45">
        <f t="shared" si="3"/>
        <v>0</v>
      </c>
    </row>
    <row r="30" spans="1:15" ht="28.8" x14ac:dyDescent="0.55000000000000004">
      <c r="A30" s="75" t="s">
        <v>11</v>
      </c>
      <c r="B30" s="75"/>
      <c r="C30" s="75"/>
      <c r="D30" s="75"/>
      <c r="E30" s="75"/>
      <c r="F30" s="75"/>
      <c r="G30" s="75"/>
    </row>
    <row r="31" spans="1:15" x14ac:dyDescent="0.3">
      <c r="A31" s="45" t="s">
        <v>70</v>
      </c>
      <c r="B31" s="45" t="s">
        <v>15</v>
      </c>
      <c r="C31" s="45" t="s">
        <v>16</v>
      </c>
      <c r="D31" s="45" t="s">
        <v>17</v>
      </c>
      <c r="E31" s="74" t="s">
        <v>67</v>
      </c>
      <c r="F31" s="74"/>
      <c r="G31" s="74"/>
      <c r="H31" s="48" t="str">
        <f>A31</f>
        <v>Tot</v>
      </c>
    </row>
    <row r="32" spans="1:15" x14ac:dyDescent="0.3">
      <c r="A32" s="45">
        <v>10</v>
      </c>
      <c r="B32" s="45">
        <v>0</v>
      </c>
      <c r="C32" s="45">
        <v>0</v>
      </c>
      <c r="D32" s="45">
        <v>0</v>
      </c>
      <c r="E32" s="45">
        <f>SUM(Noyon!P12:S12)</f>
        <v>0</v>
      </c>
      <c r="F32" s="45">
        <f>SUM(Noyon!P31:S31)</f>
        <v>0</v>
      </c>
      <c r="G32" s="45">
        <f>SUM(Noyon!P45:S45)</f>
        <v>0</v>
      </c>
      <c r="H32" s="48">
        <f>A32</f>
        <v>10</v>
      </c>
      <c r="I32" s="46" t="s">
        <v>13</v>
      </c>
      <c r="J32" s="46" t="s">
        <v>13</v>
      </c>
      <c r="K32" s="46" t="s">
        <v>13</v>
      </c>
      <c r="M32" s="45">
        <f t="shared" ref="M32:O38" si="6">SUM(B32*E32)</f>
        <v>0</v>
      </c>
      <c r="N32" s="45">
        <f t="shared" si="6"/>
        <v>0</v>
      </c>
      <c r="O32" s="45">
        <f t="shared" si="6"/>
        <v>0</v>
      </c>
    </row>
    <row r="33" spans="1:15" x14ac:dyDescent="0.3">
      <c r="A33" s="45">
        <v>20</v>
      </c>
      <c r="B33" s="45">
        <v>0</v>
      </c>
      <c r="C33" s="45">
        <v>0</v>
      </c>
      <c r="D33" s="45">
        <v>0</v>
      </c>
      <c r="E33" s="45">
        <f>SUM(Noyon!P13:S13)</f>
        <v>0</v>
      </c>
      <c r="F33" s="45">
        <f>SUM(Noyon!P32:S32)</f>
        <v>0</v>
      </c>
      <c r="G33" s="45">
        <f>SUM(Noyon!P46:S46)</f>
        <v>0</v>
      </c>
      <c r="H33" s="48">
        <f t="shared" ref="H33:H38" si="7">A33</f>
        <v>20</v>
      </c>
      <c r="I33" s="46" t="s">
        <v>13</v>
      </c>
      <c r="J33" s="46" t="s">
        <v>13</v>
      </c>
      <c r="K33" s="46" t="s">
        <v>13</v>
      </c>
      <c r="M33" s="45">
        <f t="shared" si="6"/>
        <v>0</v>
      </c>
      <c r="N33" s="45">
        <f t="shared" si="6"/>
        <v>0</v>
      </c>
      <c r="O33" s="45">
        <f t="shared" si="6"/>
        <v>0</v>
      </c>
    </row>
    <row r="34" spans="1:15" x14ac:dyDescent="0.3">
      <c r="A34" s="45">
        <v>30</v>
      </c>
      <c r="B34" s="45">
        <v>0</v>
      </c>
      <c r="C34" s="45">
        <v>0</v>
      </c>
      <c r="D34" s="45">
        <v>0</v>
      </c>
      <c r="E34" s="45">
        <f>SUM(Noyon!P14:S14)</f>
        <v>0</v>
      </c>
      <c r="F34" s="45">
        <f>SUM(Noyon!P33:S33)</f>
        <v>0</v>
      </c>
      <c r="G34" s="45">
        <f>SUM(Noyon!P47:S47)</f>
        <v>0</v>
      </c>
      <c r="H34" s="48">
        <f t="shared" si="7"/>
        <v>30</v>
      </c>
      <c r="I34" s="46" t="s">
        <v>13</v>
      </c>
      <c r="J34" s="46" t="s">
        <v>13</v>
      </c>
      <c r="K34" s="46" t="s">
        <v>13</v>
      </c>
      <c r="M34" s="45">
        <f t="shared" si="6"/>
        <v>0</v>
      </c>
      <c r="N34" s="45">
        <f t="shared" si="6"/>
        <v>0</v>
      </c>
      <c r="O34" s="45">
        <f t="shared" si="6"/>
        <v>0</v>
      </c>
    </row>
    <row r="35" spans="1:15" x14ac:dyDescent="0.3">
      <c r="A35" s="45">
        <v>40</v>
      </c>
      <c r="B35" s="45">
        <v>0</v>
      </c>
      <c r="C35" s="45">
        <v>0</v>
      </c>
      <c r="D35" s="45">
        <v>0</v>
      </c>
      <c r="E35" s="45">
        <f>SUM(Noyon!P15:S15)</f>
        <v>0</v>
      </c>
      <c r="F35" s="45">
        <f>SUM(Noyon!P34:S34)</f>
        <v>0</v>
      </c>
      <c r="G35" s="45">
        <f>SUM(Noyon!P48:S48)</f>
        <v>0</v>
      </c>
      <c r="H35" s="48">
        <f t="shared" si="7"/>
        <v>40</v>
      </c>
      <c r="I35" s="46" t="s">
        <v>13</v>
      </c>
      <c r="J35" s="46" t="s">
        <v>13</v>
      </c>
      <c r="K35" s="46" t="s">
        <v>13</v>
      </c>
      <c r="M35" s="45">
        <f t="shared" si="6"/>
        <v>0</v>
      </c>
      <c r="N35" s="45">
        <f t="shared" si="6"/>
        <v>0</v>
      </c>
      <c r="O35" s="45">
        <f t="shared" si="6"/>
        <v>0</v>
      </c>
    </row>
    <row r="36" spans="1:15" x14ac:dyDescent="0.3">
      <c r="A36" s="45">
        <v>50</v>
      </c>
      <c r="B36" s="45">
        <v>0</v>
      </c>
      <c r="C36" s="45">
        <v>0</v>
      </c>
      <c r="D36" s="45">
        <v>0</v>
      </c>
      <c r="E36" s="45">
        <f>SUM(Noyon!P16:S16)</f>
        <v>0</v>
      </c>
      <c r="F36" s="45">
        <f>SUM(Noyon!P35:S35)</f>
        <v>0</v>
      </c>
      <c r="G36" s="45">
        <f>SUM(Noyon!P49:S49)</f>
        <v>0</v>
      </c>
      <c r="H36" s="48">
        <f t="shared" si="7"/>
        <v>50</v>
      </c>
      <c r="I36" s="46" t="s">
        <v>13</v>
      </c>
      <c r="J36" s="46" t="s">
        <v>13</v>
      </c>
      <c r="K36" s="46" t="s">
        <v>13</v>
      </c>
      <c r="M36" s="45">
        <f t="shared" si="6"/>
        <v>0</v>
      </c>
      <c r="N36" s="45">
        <f t="shared" si="6"/>
        <v>0</v>
      </c>
      <c r="O36" s="45">
        <f t="shared" si="6"/>
        <v>0</v>
      </c>
    </row>
    <row r="37" spans="1:15" x14ac:dyDescent="0.3">
      <c r="A37" s="45">
        <v>100</v>
      </c>
      <c r="B37" s="45">
        <v>0</v>
      </c>
      <c r="C37" s="45">
        <v>0</v>
      </c>
      <c r="D37" s="45">
        <v>0</v>
      </c>
      <c r="E37" s="45">
        <f>SUM(Noyon!P17:S17)</f>
        <v>0</v>
      </c>
      <c r="F37" s="45">
        <f>SUM(Noyon!P36:S36)</f>
        <v>0</v>
      </c>
      <c r="G37" s="45">
        <f>SUM(Noyon!P50:S50)</f>
        <v>0</v>
      </c>
      <c r="H37" s="48">
        <f t="shared" si="7"/>
        <v>100</v>
      </c>
      <c r="I37" s="46" t="s">
        <v>13</v>
      </c>
      <c r="J37" s="46" t="s">
        <v>13</v>
      </c>
      <c r="K37" s="46" t="s">
        <v>13</v>
      </c>
      <c r="M37" s="45">
        <f t="shared" si="6"/>
        <v>0</v>
      </c>
      <c r="N37" s="45">
        <f t="shared" si="6"/>
        <v>0</v>
      </c>
      <c r="O37" s="45">
        <f t="shared" si="6"/>
        <v>0</v>
      </c>
    </row>
    <row r="38" spans="1:15" x14ac:dyDescent="0.3">
      <c r="A38" s="45">
        <v>200</v>
      </c>
      <c r="B38" s="45">
        <v>0</v>
      </c>
      <c r="C38" s="45">
        <v>0</v>
      </c>
      <c r="D38" s="45">
        <v>0</v>
      </c>
      <c r="E38" s="45">
        <f>SUM(Noyon!P18:S18)</f>
        <v>0</v>
      </c>
      <c r="F38" s="45">
        <f>SUM(Noyon!P37:S37)</f>
        <v>0</v>
      </c>
      <c r="G38" s="45">
        <f>SUM(Noyon!P51:S51)</f>
        <v>0</v>
      </c>
      <c r="H38" s="48">
        <f t="shared" si="7"/>
        <v>200</v>
      </c>
      <c r="I38" s="46" t="s">
        <v>13</v>
      </c>
      <c r="J38" s="46" t="s">
        <v>13</v>
      </c>
      <c r="K38" s="46" t="s">
        <v>13</v>
      </c>
      <c r="M38" s="45">
        <f t="shared" si="6"/>
        <v>0</v>
      </c>
      <c r="N38" s="45">
        <f t="shared" si="6"/>
        <v>0</v>
      </c>
      <c r="O38" s="45">
        <f t="shared" si="6"/>
        <v>0</v>
      </c>
    </row>
    <row r="42" spans="1:15" x14ac:dyDescent="0.3">
      <c r="A42" s="49" t="s">
        <v>53</v>
      </c>
      <c r="B42" s="48">
        <v>0</v>
      </c>
      <c r="C42" s="48">
        <v>0</v>
      </c>
      <c r="D42" s="48">
        <v>0</v>
      </c>
      <c r="E42" s="45">
        <f>'Kleine Straal'!C43</f>
        <v>0</v>
      </c>
      <c r="F42" s="45">
        <f>'Kleine Straal'!E43</f>
        <v>0</v>
      </c>
      <c r="G42" s="45">
        <f>'Kleine Straal'!G43</f>
        <v>0</v>
      </c>
      <c r="M42" s="45">
        <f t="shared" ref="M42:O52" si="8">SUM(B42*E42)</f>
        <v>0</v>
      </c>
      <c r="N42" s="45">
        <f t="shared" si="8"/>
        <v>0</v>
      </c>
      <c r="O42" s="45">
        <f t="shared" si="8"/>
        <v>0</v>
      </c>
    </row>
    <row r="43" spans="1:15" x14ac:dyDescent="0.3">
      <c r="A43" s="49" t="s">
        <v>55</v>
      </c>
      <c r="B43" s="48">
        <v>0</v>
      </c>
      <c r="C43" s="48">
        <v>0</v>
      </c>
      <c r="D43" s="48">
        <v>0</v>
      </c>
      <c r="E43" s="45">
        <f>'Kleine Straal'!C44</f>
        <v>0</v>
      </c>
      <c r="F43" s="45">
        <f>'Kleine Straal'!E44</f>
        <v>0</v>
      </c>
      <c r="G43" s="45">
        <f>'Kleine Straal'!G44</f>
        <v>0</v>
      </c>
      <c r="M43" s="45">
        <f t="shared" si="8"/>
        <v>0</v>
      </c>
      <c r="N43" s="45">
        <f t="shared" si="8"/>
        <v>0</v>
      </c>
      <c r="O43" s="45">
        <f t="shared" si="8"/>
        <v>0</v>
      </c>
    </row>
    <row r="44" spans="1:15" x14ac:dyDescent="0.3">
      <c r="A44" s="49" t="s">
        <v>56</v>
      </c>
      <c r="B44" s="48">
        <v>0</v>
      </c>
      <c r="C44" s="48">
        <v>0</v>
      </c>
      <c r="D44" s="48">
        <v>0</v>
      </c>
      <c r="E44" s="45">
        <f>'Kleine Straal'!C45</f>
        <v>0</v>
      </c>
      <c r="F44" s="45">
        <f>'Kleine Straal'!E45</f>
        <v>0</v>
      </c>
      <c r="G44" s="45">
        <f>'Kleine Straal'!G45</f>
        <v>0</v>
      </c>
      <c r="M44" s="45">
        <f t="shared" si="8"/>
        <v>0</v>
      </c>
      <c r="N44" s="45">
        <f t="shared" si="8"/>
        <v>0</v>
      </c>
      <c r="O44" s="45">
        <f t="shared" si="8"/>
        <v>0</v>
      </c>
    </row>
    <row r="45" spans="1:15" x14ac:dyDescent="0.3">
      <c r="A45" s="49" t="s">
        <v>57</v>
      </c>
      <c r="B45" s="48">
        <v>0</v>
      </c>
      <c r="C45" s="48">
        <v>0</v>
      </c>
      <c r="D45" s="48">
        <v>0</v>
      </c>
      <c r="E45" s="45">
        <f>'Kleine Straal'!C46</f>
        <v>0</v>
      </c>
      <c r="F45" s="45">
        <f>'Kleine Straal'!E46</f>
        <v>0</v>
      </c>
      <c r="G45" s="45">
        <f>'Kleine Straal'!G46</f>
        <v>0</v>
      </c>
      <c r="M45" s="45">
        <f t="shared" si="8"/>
        <v>0</v>
      </c>
      <c r="N45" s="45">
        <f t="shared" si="8"/>
        <v>0</v>
      </c>
      <c r="O45" s="45">
        <f t="shared" si="8"/>
        <v>0</v>
      </c>
    </row>
    <row r="46" spans="1:15" x14ac:dyDescent="0.3">
      <c r="A46" s="49" t="s">
        <v>58</v>
      </c>
      <c r="B46" s="48">
        <v>0</v>
      </c>
      <c r="C46" s="48">
        <v>0</v>
      </c>
      <c r="D46" s="48">
        <v>0</v>
      </c>
      <c r="E46" s="45">
        <f>'Kleine Straal'!C47</f>
        <v>0</v>
      </c>
      <c r="F46" s="45">
        <f>'Kleine Straal'!E47</f>
        <v>0</v>
      </c>
      <c r="G46" s="45">
        <f>'Kleine Straal'!G47</f>
        <v>0</v>
      </c>
      <c r="M46" s="45">
        <f t="shared" si="8"/>
        <v>0</v>
      </c>
      <c r="N46" s="45">
        <f t="shared" si="8"/>
        <v>0</v>
      </c>
      <c r="O46" s="45">
        <f t="shared" si="8"/>
        <v>0</v>
      </c>
    </row>
    <row r="47" spans="1:15" x14ac:dyDescent="0.3">
      <c r="A47" s="49" t="s">
        <v>59</v>
      </c>
      <c r="B47" s="48">
        <v>0</v>
      </c>
      <c r="C47" s="48">
        <v>0</v>
      </c>
      <c r="D47" s="48">
        <v>0</v>
      </c>
      <c r="E47" s="45">
        <f>'Kleine Straal'!C48</f>
        <v>0</v>
      </c>
      <c r="F47" s="45">
        <f>'Kleine Straal'!E48</f>
        <v>0</v>
      </c>
      <c r="G47" s="45">
        <f>'Kleine Straal'!G48</f>
        <v>0</v>
      </c>
      <c r="M47" s="45">
        <f t="shared" si="8"/>
        <v>0</v>
      </c>
      <c r="N47" s="45">
        <f t="shared" si="8"/>
        <v>0</v>
      </c>
      <c r="O47" s="45">
        <f t="shared" si="8"/>
        <v>0</v>
      </c>
    </row>
    <row r="48" spans="1:15" x14ac:dyDescent="0.3">
      <c r="A48" s="49" t="s">
        <v>60</v>
      </c>
      <c r="B48" s="48">
        <v>0</v>
      </c>
      <c r="C48" s="48">
        <v>0</v>
      </c>
      <c r="D48" s="48">
        <v>0</v>
      </c>
      <c r="E48" s="45">
        <f>'Kleine Straal'!C49</f>
        <v>0</v>
      </c>
      <c r="F48" s="45">
        <f>'Kleine Straal'!E49</f>
        <v>0</v>
      </c>
      <c r="G48" s="45">
        <f>'Kleine Straal'!G49</f>
        <v>0</v>
      </c>
      <c r="M48" s="45">
        <f t="shared" si="8"/>
        <v>0</v>
      </c>
      <c r="N48" s="45">
        <f t="shared" si="8"/>
        <v>0</v>
      </c>
      <c r="O48" s="45">
        <f t="shared" si="8"/>
        <v>0</v>
      </c>
    </row>
    <row r="49" spans="1:15" x14ac:dyDescent="0.3">
      <c r="A49" s="49" t="s">
        <v>61</v>
      </c>
      <c r="B49" s="48">
        <v>0</v>
      </c>
      <c r="C49" s="48">
        <v>0</v>
      </c>
      <c r="D49" s="48">
        <v>0</v>
      </c>
      <c r="E49" s="45">
        <f>'Kleine Straal'!C50</f>
        <v>0</v>
      </c>
      <c r="F49" s="45">
        <f>'Kleine Straal'!E50</f>
        <v>0</v>
      </c>
      <c r="G49" s="45">
        <f>'Kleine Straal'!G50</f>
        <v>0</v>
      </c>
      <c r="M49" s="45">
        <f t="shared" si="8"/>
        <v>0</v>
      </c>
      <c r="N49" s="45">
        <f t="shared" si="8"/>
        <v>0</v>
      </c>
      <c r="O49" s="45">
        <f t="shared" si="8"/>
        <v>0</v>
      </c>
    </row>
    <row r="50" spans="1:15" x14ac:dyDescent="0.3">
      <c r="A50" s="49" t="s">
        <v>62</v>
      </c>
      <c r="B50" s="48">
        <v>0</v>
      </c>
      <c r="C50" s="48">
        <v>0</v>
      </c>
      <c r="D50" s="48">
        <v>0</v>
      </c>
      <c r="E50" s="45">
        <f>'Kleine Straal'!C51</f>
        <v>0</v>
      </c>
      <c r="F50" s="45">
        <f>'Kleine Straal'!E51</f>
        <v>0</v>
      </c>
      <c r="G50" s="45">
        <f>'Kleine Straal'!G51</f>
        <v>0</v>
      </c>
      <c r="M50" s="45">
        <f t="shared" si="8"/>
        <v>0</v>
      </c>
      <c r="N50" s="45">
        <f t="shared" si="8"/>
        <v>0</v>
      </c>
      <c r="O50" s="45">
        <f t="shared" si="8"/>
        <v>0</v>
      </c>
    </row>
    <row r="51" spans="1:15" x14ac:dyDescent="0.3">
      <c r="A51" s="49" t="s">
        <v>63</v>
      </c>
      <c r="B51" s="48">
        <v>2.5</v>
      </c>
      <c r="C51" s="48">
        <v>2.5</v>
      </c>
      <c r="D51" s="48">
        <v>2.5</v>
      </c>
      <c r="E51" s="45">
        <f>'Kleine Straal'!C52</f>
        <v>0</v>
      </c>
      <c r="F51" s="45">
        <f>'Kleine Straal'!E52</f>
        <v>0</v>
      </c>
      <c r="G51" s="45">
        <f>'Kleine Straal'!G52</f>
        <v>0</v>
      </c>
      <c r="M51" s="45">
        <f t="shared" si="8"/>
        <v>0</v>
      </c>
      <c r="N51" s="45">
        <f t="shared" si="8"/>
        <v>0</v>
      </c>
      <c r="O51" s="45">
        <f t="shared" si="8"/>
        <v>0</v>
      </c>
    </row>
    <row r="52" spans="1:15" x14ac:dyDescent="0.3">
      <c r="A52" s="49" t="s">
        <v>65</v>
      </c>
      <c r="B52" s="48">
        <v>0</v>
      </c>
      <c r="C52" s="48">
        <v>0</v>
      </c>
      <c r="D52" s="48">
        <v>0</v>
      </c>
      <c r="E52" s="45">
        <f>'Kleine Straal'!C53</f>
        <v>0</v>
      </c>
      <c r="F52" s="45">
        <f>'Kleine Straal'!E53</f>
        <v>0</v>
      </c>
      <c r="G52" s="45">
        <f>'Kleine Straal'!G53</f>
        <v>0</v>
      </c>
      <c r="M52" s="45">
        <f t="shared" si="8"/>
        <v>0</v>
      </c>
      <c r="N52" s="45">
        <f t="shared" si="8"/>
        <v>0</v>
      </c>
      <c r="O52" s="45">
        <f t="shared" si="8"/>
        <v>0</v>
      </c>
    </row>
    <row r="54" spans="1:15" x14ac:dyDescent="0.3">
      <c r="A54" s="45" t="s">
        <v>9</v>
      </c>
      <c r="B54" s="45">
        <v>0</v>
      </c>
      <c r="C54" s="45">
        <v>0</v>
      </c>
      <c r="D54" s="45">
        <v>0</v>
      </c>
      <c r="E54" s="45">
        <f>Noyon!J5</f>
        <v>0</v>
      </c>
      <c r="F54" s="45">
        <f>Noyon!J6</f>
        <v>0</v>
      </c>
      <c r="G54" s="45">
        <f>Noyon!J7</f>
        <v>0</v>
      </c>
      <c r="M54" s="45">
        <f t="shared" ref="M54:O54" si="9">SUM(B54*E54)</f>
        <v>0</v>
      </c>
      <c r="N54" s="45">
        <f t="shared" si="9"/>
        <v>0</v>
      </c>
      <c r="O54" s="45">
        <f t="shared" si="9"/>
        <v>0</v>
      </c>
    </row>
    <row r="56" spans="1:15" x14ac:dyDescent="0.3">
      <c r="A56" s="45" t="s">
        <v>72</v>
      </c>
    </row>
  </sheetData>
  <sheetProtection algorithmName="SHA-512" hashValue="hM4ACzShORzj8ivqr0p5IeDYQxcOgvlkEy7GPxYf7WueyC3pVQbySBDaOEnC2X9TNwNn4Dw+1wZaN1X7uSDXKQ==" saltValue="XaBcF/nYeuDtkFQBgJ8fMA==" spinCount="100000" sheet="1" objects="1" scenarios="1"/>
  <mergeCells count="9">
    <mergeCell ref="A30:G30"/>
    <mergeCell ref="E31:G31"/>
    <mergeCell ref="A1:G1"/>
    <mergeCell ref="I1:K1"/>
    <mergeCell ref="M1:O1"/>
    <mergeCell ref="E2:G2"/>
    <mergeCell ref="A17:G17"/>
    <mergeCell ref="I17:K17"/>
    <mergeCell ref="E18:G18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2970-0EBB-423C-8AC1-5E0367EEB315}">
  <sheetPr>
    <pageSetUpPr fitToPage="1"/>
  </sheetPr>
  <dimension ref="A1:BM56"/>
  <sheetViews>
    <sheetView showGridLines="0" zoomScale="70" zoomScaleNormal="70" zoomScaleSheetLayoutView="70" workbookViewId="0">
      <selection activeCell="E2" sqref="E2:S2"/>
    </sheetView>
  </sheetViews>
  <sheetFormatPr defaultRowHeight="29.4" customHeight="1" x14ac:dyDescent="0.3"/>
  <cols>
    <col min="1" max="1" width="31.88671875" style="1" customWidth="1"/>
    <col min="2" max="2" width="12" style="1" customWidth="1"/>
    <col min="3" max="3" width="17.88671875" style="1" customWidth="1"/>
    <col min="4" max="4" width="1.5546875" style="1" customWidth="1"/>
    <col min="5" max="5" width="17.88671875" style="1" customWidth="1"/>
    <col min="6" max="6" width="1.5546875" style="1" customWidth="1"/>
    <col min="7" max="7" width="17.88671875" style="1" customWidth="1"/>
    <col min="8" max="8" width="0.88671875" style="1" customWidth="1"/>
    <col min="9" max="9" width="6.88671875" style="1" customWidth="1"/>
    <col min="10" max="10" width="20.6640625" style="14" customWidth="1"/>
    <col min="11" max="13" width="16.5546875" style="14" hidden="1" customWidth="1"/>
    <col min="14" max="14" width="4.21875" style="1" customWidth="1"/>
    <col min="15" max="15" width="12.77734375" style="5" customWidth="1"/>
    <col min="16" max="19" width="15.44140625" style="1" customWidth="1"/>
    <col min="20" max="20" width="8.88671875" style="1" hidden="1" customWidth="1"/>
    <col min="21" max="23" width="10.5546875" style="1" hidden="1" customWidth="1"/>
    <col min="24" max="24" width="8.88671875" style="1" hidden="1" customWidth="1"/>
    <col min="25" max="25" width="13.21875" style="1" hidden="1" customWidth="1"/>
    <col min="26" max="26" width="10.44140625" style="1" hidden="1" customWidth="1"/>
    <col min="27" max="27" width="11.77734375" style="1" hidden="1" customWidth="1"/>
    <col min="28" max="29" width="8.88671875" style="1" hidden="1" customWidth="1"/>
    <col min="30" max="30" width="10.21875" style="1" hidden="1" customWidth="1"/>
    <col min="31" max="45" width="8.88671875" style="1" hidden="1" customWidth="1"/>
    <col min="46" max="46" width="9" style="1" hidden="1" customWidth="1"/>
    <col min="47" max="65" width="8.88671875" style="1" hidden="1" customWidth="1"/>
    <col min="66" max="66" width="8.88671875" style="1" customWidth="1"/>
    <col min="67" max="16384" width="8.88671875" style="1"/>
  </cols>
  <sheetData>
    <row r="1" spans="1:42" ht="46.2" x14ac:dyDescent="0.3">
      <c r="A1" s="64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Z1" s="1">
        <v>1</v>
      </c>
      <c r="AA1" s="1" t="s">
        <v>94</v>
      </c>
      <c r="AB1" s="1">
        <v>1</v>
      </c>
      <c r="AD1" s="1" t="e">
        <f>VLOOKUP(E3,Z:AA,2,FALSE)</f>
        <v>#N/A</v>
      </c>
    </row>
    <row r="2" spans="1:42" ht="31.2" customHeight="1" x14ac:dyDescent="0.85">
      <c r="A2" s="67" t="s">
        <v>1</v>
      </c>
      <c r="B2" s="68"/>
      <c r="C2" s="68"/>
      <c r="D2" s="5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Z2" s="1">
        <v>2</v>
      </c>
      <c r="AA2" s="1" t="s">
        <v>2</v>
      </c>
      <c r="AB2" s="1">
        <v>1.4</v>
      </c>
      <c r="AD2" s="1" t="e">
        <f>VLOOKUP(E3,Z:AB,3,FALSE)</f>
        <v>#N/A</v>
      </c>
    </row>
    <row r="3" spans="1:42" ht="31.2" hidden="1" customHeight="1" x14ac:dyDescent="0.3">
      <c r="A3" s="69" t="s">
        <v>95</v>
      </c>
      <c r="B3" s="69"/>
      <c r="C3" s="69"/>
      <c r="D3" s="2"/>
      <c r="E3" s="70" t="str">
        <f>IF(E2="","",1)</f>
        <v/>
      </c>
      <c r="F3" s="71"/>
      <c r="G3" s="71"/>
      <c r="H3" s="71"/>
      <c r="I3" s="71"/>
      <c r="J3" s="71"/>
      <c r="K3" s="71"/>
      <c r="L3" s="71"/>
      <c r="M3" s="71"/>
      <c r="N3" s="71"/>
      <c r="O3" s="3"/>
      <c r="AB3" s="2"/>
      <c r="AD3" s="1">
        <f>IF(SUM(J5:J7)&gt;0,1,0)</f>
        <v>0</v>
      </c>
    </row>
    <row r="4" spans="1:42" ht="9.6" customHeight="1" x14ac:dyDescent="0.3"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AB4" s="2"/>
    </row>
    <row r="5" spans="1:42" ht="35.4" customHeight="1" x14ac:dyDescent="0.35">
      <c r="A5" s="63" t="s">
        <v>71</v>
      </c>
      <c r="B5" s="63"/>
      <c r="C5" s="63"/>
      <c r="D5" s="63"/>
      <c r="E5" s="63"/>
      <c r="F5" s="63"/>
      <c r="G5" s="63"/>
      <c r="H5" s="63"/>
      <c r="I5" s="6"/>
      <c r="J5" s="7"/>
      <c r="K5" s="8"/>
      <c r="L5" s="8"/>
      <c r="M5" s="8"/>
      <c r="Z5" s="1" t="s">
        <v>4</v>
      </c>
      <c r="AA5" s="9" t="s">
        <v>5</v>
      </c>
      <c r="AB5" s="2"/>
    </row>
    <row r="6" spans="1:42" ht="35.4" customHeight="1" x14ac:dyDescent="0.35">
      <c r="A6" s="63" t="s">
        <v>6</v>
      </c>
      <c r="B6" s="63"/>
      <c r="C6" s="63"/>
      <c r="D6" s="63"/>
      <c r="E6" s="63"/>
      <c r="F6" s="63"/>
      <c r="G6" s="63"/>
      <c r="H6" s="63"/>
      <c r="I6" s="6"/>
      <c r="J6" s="7"/>
      <c r="K6" s="8"/>
      <c r="L6" s="8"/>
      <c r="M6" s="8"/>
      <c r="V6" s="10"/>
      <c r="X6" s="11"/>
      <c r="AB6" s="2"/>
      <c r="AC6" s="1" t="s">
        <v>7</v>
      </c>
      <c r="AD6" s="10" t="e">
        <f>SUM(J8-AD7)</f>
        <v>#N/A</v>
      </c>
    </row>
    <row r="7" spans="1:42" ht="35.4" customHeight="1" x14ac:dyDescent="0.35">
      <c r="A7" s="63" t="s">
        <v>8</v>
      </c>
      <c r="B7" s="63"/>
      <c r="C7" s="63"/>
      <c r="D7" s="63"/>
      <c r="E7" s="63"/>
      <c r="F7" s="63"/>
      <c r="G7" s="63"/>
      <c r="H7" s="63"/>
      <c r="I7" s="6"/>
      <c r="J7" s="7"/>
      <c r="K7" s="8"/>
      <c r="L7" s="8"/>
      <c r="M7" s="8"/>
      <c r="V7" s="10"/>
      <c r="AB7" s="2"/>
      <c r="AC7" s="1" t="s">
        <v>9</v>
      </c>
      <c r="AD7" s="10" t="e">
        <f>SUM(J5:J7)*AD2+AD3</f>
        <v>#N/A</v>
      </c>
    </row>
    <row r="8" spans="1:42" ht="31.2" customHeight="1" x14ac:dyDescent="0.35">
      <c r="A8" s="63" t="s">
        <v>10</v>
      </c>
      <c r="B8" s="63"/>
      <c r="C8" s="63"/>
      <c r="D8" s="63"/>
      <c r="E8" s="63"/>
      <c r="F8" s="63"/>
      <c r="G8" s="63"/>
      <c r="H8" s="63"/>
      <c r="I8" s="12"/>
      <c r="J8" s="13">
        <f>IFERROR(SUM('Orleans-Prijs'!M:O),"")</f>
        <v>0</v>
      </c>
      <c r="O8" s="4" t="s">
        <v>96</v>
      </c>
      <c r="P8" s="27">
        <f>SUM('Orleans-Prijs'!M3:O28)+SUM('Orleans-Prijs'!M57:O57)+'Orleans-Prijs'!M59</f>
        <v>0</v>
      </c>
      <c r="R8" s="52" t="s">
        <v>97</v>
      </c>
      <c r="S8" s="27">
        <f>SUM('Orleans-Prijs'!M31:O54)</f>
        <v>0</v>
      </c>
      <c r="V8" s="10"/>
      <c r="X8" s="15"/>
      <c r="Y8" s="15"/>
      <c r="Z8" s="15"/>
      <c r="AB8" s="2"/>
      <c r="AK8" s="62" t="s">
        <v>94</v>
      </c>
      <c r="AL8" s="62"/>
      <c r="AM8" s="62"/>
      <c r="AN8" s="62" t="s">
        <v>2</v>
      </c>
      <c r="AO8" s="62"/>
      <c r="AP8" s="62"/>
    </row>
    <row r="9" spans="1:42" ht="31.2" customHeight="1" x14ac:dyDescent="0.3">
      <c r="G9" s="16"/>
      <c r="H9" s="16"/>
      <c r="I9" s="16"/>
      <c r="V9" s="10"/>
      <c r="AB9" s="2"/>
      <c r="AE9" s="62" t="s">
        <v>11</v>
      </c>
      <c r="AF9" s="62"/>
      <c r="AH9" s="1" t="s">
        <v>12</v>
      </c>
      <c r="AI9" s="1" t="s">
        <v>13</v>
      </c>
      <c r="AJ9" s="1" t="s">
        <v>14</v>
      </c>
      <c r="AK9" s="1" t="s">
        <v>12</v>
      </c>
      <c r="AL9" s="1" t="s">
        <v>13</v>
      </c>
      <c r="AM9" s="1" t="s">
        <v>14</v>
      </c>
      <c r="AN9" s="1" t="s">
        <v>12</v>
      </c>
      <c r="AO9" s="1" t="s">
        <v>13</v>
      </c>
      <c r="AP9" s="1" t="s">
        <v>14</v>
      </c>
    </row>
    <row r="10" spans="1:42" ht="35.4" customHeight="1" x14ac:dyDescent="0.3">
      <c r="C10" s="17" t="s">
        <v>15</v>
      </c>
      <c r="D10" s="17"/>
      <c r="E10" s="17" t="s">
        <v>16</v>
      </c>
      <c r="F10" s="17"/>
      <c r="G10" s="17" t="s">
        <v>17</v>
      </c>
      <c r="H10" s="17"/>
      <c r="I10" s="17"/>
      <c r="J10" s="18" t="s">
        <v>18</v>
      </c>
      <c r="K10" s="17" t="s">
        <v>15</v>
      </c>
      <c r="L10" s="17" t="s">
        <v>16</v>
      </c>
      <c r="M10" s="17" t="s">
        <v>17</v>
      </c>
      <c r="O10" s="56" t="s">
        <v>19</v>
      </c>
      <c r="P10" s="57"/>
      <c r="Q10" s="57"/>
      <c r="R10" s="57"/>
      <c r="S10" s="58"/>
      <c r="V10" s="10"/>
      <c r="Y10" s="56" t="s">
        <v>15</v>
      </c>
      <c r="Z10" s="57"/>
      <c r="AA10" s="57"/>
      <c r="AB10" s="57"/>
      <c r="AC10" s="58"/>
      <c r="AE10" s="1" t="s">
        <v>94</v>
      </c>
      <c r="AF10" s="1" t="s">
        <v>2</v>
      </c>
      <c r="AG10" s="1">
        <v>1</v>
      </c>
      <c r="AH10" s="19" t="str">
        <f t="shared" ref="AH10:AH22" si="0">IF(E$3=1,AK10,AN10)</f>
        <v>Ja</v>
      </c>
      <c r="AI10" s="19" t="str">
        <f t="shared" ref="AI10:AI22" si="1">IF(E$3=1,AL10,AO10)</f>
        <v>Ja</v>
      </c>
      <c r="AJ10" s="19" t="str">
        <f t="shared" ref="AJ10:AJ22" si="2">IF(E$3=1,AM10,AP10)</f>
        <v>Ja</v>
      </c>
      <c r="AK10" s="20" t="str">
        <f>'Orleans-Prijs'!I3</f>
        <v>Ja</v>
      </c>
      <c r="AL10" s="20" t="str">
        <f>'Orleans-Prijs'!J3</f>
        <v>Ja</v>
      </c>
      <c r="AM10" s="20" t="str">
        <f>'Orleans-Prijs'!K3</f>
        <v>Ja</v>
      </c>
      <c r="AN10" s="20" t="s">
        <v>13</v>
      </c>
      <c r="AO10" s="20" t="s">
        <v>13</v>
      </c>
      <c r="AP10" s="20" t="s">
        <v>13</v>
      </c>
    </row>
    <row r="11" spans="1:42" ht="35.4" customHeight="1" x14ac:dyDescent="0.3">
      <c r="A11" s="77" t="s">
        <v>77</v>
      </c>
      <c r="B11" s="22">
        <v>0</v>
      </c>
      <c r="C11" s="23">
        <f>SUM(J5:J6)-SUM(C12:C24)</f>
        <v>0</v>
      </c>
      <c r="D11" s="24"/>
      <c r="E11" s="25">
        <f>SUM(J6)-SUM(E12:E24)</f>
        <v>0</v>
      </c>
      <c r="F11" s="24"/>
      <c r="G11" s="25">
        <f>SUM(J7)-SUM(G12:G24)</f>
        <v>0</v>
      </c>
      <c r="H11" s="4"/>
      <c r="I11" s="4">
        <v>0</v>
      </c>
      <c r="J11" s="26">
        <v>0</v>
      </c>
      <c r="K11" s="27"/>
      <c r="L11" s="27"/>
      <c r="M11" s="27"/>
      <c r="O11" s="28"/>
      <c r="P11" s="29" t="s">
        <v>21</v>
      </c>
      <c r="Q11" s="29" t="s">
        <v>22</v>
      </c>
      <c r="R11" s="29" t="s">
        <v>23</v>
      </c>
      <c r="S11" s="30" t="s">
        <v>24</v>
      </c>
      <c r="V11" s="10"/>
      <c r="X11" s="11"/>
      <c r="Y11" s="31"/>
      <c r="Z11" s="1" t="s">
        <v>21</v>
      </c>
      <c r="AA11" s="1" t="s">
        <v>22</v>
      </c>
      <c r="AB11" s="1" t="s">
        <v>23</v>
      </c>
      <c r="AC11" s="32" t="s">
        <v>24</v>
      </c>
      <c r="AG11" s="1">
        <v>2</v>
      </c>
      <c r="AH11" s="19" t="str">
        <f t="shared" si="0"/>
        <v>Ja</v>
      </c>
      <c r="AI11" s="19" t="str">
        <f t="shared" si="1"/>
        <v>Ja</v>
      </c>
      <c r="AJ11" s="19" t="str">
        <f t="shared" si="2"/>
        <v>ja</v>
      </c>
      <c r="AK11" s="20" t="str">
        <f>'Orleans-Prijs'!I4</f>
        <v>Ja</v>
      </c>
      <c r="AL11" s="20" t="str">
        <f>'Orleans-Prijs'!J4</f>
        <v>Ja</v>
      </c>
      <c r="AM11" s="20" t="str">
        <f>'Orleans-Prijs'!K4</f>
        <v>Ja</v>
      </c>
      <c r="AN11" s="20" t="s">
        <v>13</v>
      </c>
      <c r="AO11" s="20" t="s">
        <v>13</v>
      </c>
      <c r="AP11" s="20" t="s">
        <v>25</v>
      </c>
    </row>
    <row r="12" spans="1:42" ht="35.4" customHeight="1" x14ac:dyDescent="0.3">
      <c r="A12" s="59"/>
      <c r="B12" s="22">
        <v>1</v>
      </c>
      <c r="C12" s="33"/>
      <c r="D12" s="24"/>
      <c r="E12" s="33"/>
      <c r="F12" s="24"/>
      <c r="G12" s="33"/>
      <c r="H12" s="4"/>
      <c r="I12" s="4" t="s">
        <v>26</v>
      </c>
      <c r="J12" s="26">
        <v>1.25</v>
      </c>
      <c r="K12" s="27">
        <f t="shared" ref="K12:M24" si="3">$J12</f>
        <v>1.25</v>
      </c>
      <c r="L12" s="27">
        <f t="shared" si="3"/>
        <v>1.25</v>
      </c>
      <c r="M12" s="27">
        <f t="shared" si="3"/>
        <v>1.25</v>
      </c>
      <c r="O12" s="34" t="s">
        <v>27</v>
      </c>
      <c r="P12" s="35"/>
      <c r="Q12" s="35">
        <f>P12</f>
        <v>0</v>
      </c>
      <c r="R12" s="35">
        <f>P12</f>
        <v>0</v>
      </c>
      <c r="S12" s="35">
        <f>P12</f>
        <v>0</v>
      </c>
      <c r="T12" s="1">
        <v>0.3</v>
      </c>
      <c r="V12" s="10">
        <f t="shared" ref="V12:V24" si="4">SUM(C12*K12)+(E12*L12)+(G12*M12)</f>
        <v>0</v>
      </c>
      <c r="W12" s="36">
        <f t="shared" ref="W12:W18" si="5">SUM(P12:S12)*T12</f>
        <v>0</v>
      </c>
      <c r="Y12" s="37" t="str">
        <f t="shared" ref="Y12:Y18" si="6">IF(E$3=1,AE12,AF12)</f>
        <v>Ja</v>
      </c>
      <c r="Z12" s="1" t="str">
        <f>Y12</f>
        <v>Ja</v>
      </c>
      <c r="AA12" s="1" t="str">
        <f>Z12</f>
        <v>Ja</v>
      </c>
      <c r="AB12" s="1" t="str">
        <f t="shared" ref="AB12:AC12" si="7">AA12</f>
        <v>Ja</v>
      </c>
      <c r="AC12" s="1" t="str">
        <f t="shared" si="7"/>
        <v>Ja</v>
      </c>
      <c r="AE12" s="38" t="str">
        <f>'Orleans-Prijs'!I32</f>
        <v>Ja</v>
      </c>
      <c r="AF12" s="38" t="s">
        <v>13</v>
      </c>
      <c r="AG12" s="1">
        <v>3</v>
      </c>
      <c r="AH12" s="19" t="str">
        <f t="shared" si="0"/>
        <v>Ja</v>
      </c>
      <c r="AI12" s="19" t="str">
        <f t="shared" si="1"/>
        <v>Ja</v>
      </c>
      <c r="AJ12" s="19" t="str">
        <f t="shared" si="2"/>
        <v>ja</v>
      </c>
      <c r="AK12" s="20" t="str">
        <f>'Orleans-Prijs'!I5</f>
        <v>Ja</v>
      </c>
      <c r="AL12" s="20" t="str">
        <f>'Orleans-Prijs'!J5</f>
        <v>Ja</v>
      </c>
      <c r="AM12" s="20" t="str">
        <f>'Orleans-Prijs'!K5</f>
        <v>Ja</v>
      </c>
      <c r="AN12" s="20" t="s">
        <v>13</v>
      </c>
      <c r="AO12" s="20" t="s">
        <v>13</v>
      </c>
      <c r="AP12" s="20" t="s">
        <v>25</v>
      </c>
    </row>
    <row r="13" spans="1:42" ht="35.4" customHeight="1" x14ac:dyDescent="0.3">
      <c r="A13" s="59"/>
      <c r="B13" s="22">
        <v>2</v>
      </c>
      <c r="C13" s="33"/>
      <c r="D13" s="24"/>
      <c r="E13" s="33"/>
      <c r="F13" s="24"/>
      <c r="G13" s="33"/>
      <c r="H13" s="4"/>
      <c r="I13" s="4" t="s">
        <v>28</v>
      </c>
      <c r="J13" s="26">
        <v>2.5</v>
      </c>
      <c r="K13" s="27">
        <f t="shared" si="3"/>
        <v>2.5</v>
      </c>
      <c r="L13" s="27">
        <f t="shared" si="3"/>
        <v>2.5</v>
      </c>
      <c r="M13" s="27">
        <f t="shared" si="3"/>
        <v>2.5</v>
      </c>
      <c r="O13" s="34" t="s">
        <v>29</v>
      </c>
      <c r="P13" s="35"/>
      <c r="Q13" s="35">
        <f t="shared" ref="Q13:Q18" si="8">P13</f>
        <v>0</v>
      </c>
      <c r="R13" s="35">
        <f t="shared" ref="R13:R18" si="9">P13</f>
        <v>0</v>
      </c>
      <c r="S13" s="35">
        <f t="shared" ref="S13:S18" si="10">P13</f>
        <v>0</v>
      </c>
      <c r="T13" s="1">
        <v>0.9</v>
      </c>
      <c r="V13" s="10">
        <f t="shared" si="4"/>
        <v>0</v>
      </c>
      <c r="W13" s="36">
        <f t="shared" si="5"/>
        <v>0</v>
      </c>
      <c r="Y13" s="37" t="str">
        <f t="shared" si="6"/>
        <v>Ja</v>
      </c>
      <c r="Z13" s="1" t="str">
        <f t="shared" ref="Z13:AC18" si="11">Y13</f>
        <v>Ja</v>
      </c>
      <c r="AA13" s="1" t="str">
        <f t="shared" si="11"/>
        <v>Ja</v>
      </c>
      <c r="AB13" s="1" t="str">
        <f t="shared" si="11"/>
        <v>Ja</v>
      </c>
      <c r="AC13" s="1" t="str">
        <f t="shared" si="11"/>
        <v>Ja</v>
      </c>
      <c r="AE13" s="38" t="str">
        <f>'Orleans-Prijs'!I33</f>
        <v>Ja</v>
      </c>
      <c r="AF13" s="38" t="s">
        <v>13</v>
      </c>
      <c r="AG13" s="1">
        <v>4</v>
      </c>
      <c r="AH13" s="19" t="str">
        <f t="shared" si="0"/>
        <v>Ja</v>
      </c>
      <c r="AI13" s="19" t="str">
        <f t="shared" si="1"/>
        <v>Ja</v>
      </c>
      <c r="AJ13" s="19" t="str">
        <f t="shared" si="2"/>
        <v>ja</v>
      </c>
      <c r="AK13" s="20" t="str">
        <f>'Orleans-Prijs'!I6</f>
        <v>Ja</v>
      </c>
      <c r="AL13" s="20" t="str">
        <f>'Orleans-Prijs'!J6</f>
        <v>Ja</v>
      </c>
      <c r="AM13" s="20" t="str">
        <f>'Orleans-Prijs'!K6</f>
        <v>Ja</v>
      </c>
      <c r="AN13" s="20" t="s">
        <v>13</v>
      </c>
      <c r="AO13" s="20" t="s">
        <v>13</v>
      </c>
      <c r="AP13" s="20" t="s">
        <v>25</v>
      </c>
    </row>
    <row r="14" spans="1:42" ht="35.4" customHeight="1" x14ac:dyDescent="0.3">
      <c r="A14" s="59"/>
      <c r="B14" s="22">
        <v>3</v>
      </c>
      <c r="C14" s="33"/>
      <c r="D14" s="24"/>
      <c r="E14" s="33"/>
      <c r="F14" s="24"/>
      <c r="G14" s="33"/>
      <c r="H14" s="4"/>
      <c r="I14" s="4" t="s">
        <v>30</v>
      </c>
      <c r="J14" s="26">
        <v>3.75</v>
      </c>
      <c r="K14" s="27">
        <f t="shared" si="3"/>
        <v>3.75</v>
      </c>
      <c r="L14" s="27">
        <f t="shared" si="3"/>
        <v>3.75</v>
      </c>
      <c r="M14" s="27">
        <f t="shared" si="3"/>
        <v>3.75</v>
      </c>
      <c r="O14" s="34" t="s">
        <v>31</v>
      </c>
      <c r="P14" s="35"/>
      <c r="Q14" s="35">
        <f t="shared" si="8"/>
        <v>0</v>
      </c>
      <c r="R14" s="35">
        <f t="shared" si="9"/>
        <v>0</v>
      </c>
      <c r="S14" s="35">
        <f t="shared" si="10"/>
        <v>0</v>
      </c>
      <c r="T14" s="1">
        <v>1.8</v>
      </c>
      <c r="V14" s="10">
        <f t="shared" si="4"/>
        <v>0</v>
      </c>
      <c r="W14" s="36">
        <f t="shared" si="5"/>
        <v>0</v>
      </c>
      <c r="Y14" s="37" t="str">
        <f t="shared" si="6"/>
        <v>Ja</v>
      </c>
      <c r="Z14" s="1" t="str">
        <f t="shared" si="11"/>
        <v>Ja</v>
      </c>
      <c r="AA14" s="1" t="str">
        <f t="shared" si="11"/>
        <v>Ja</v>
      </c>
      <c r="AB14" s="1" t="str">
        <f t="shared" si="11"/>
        <v>Ja</v>
      </c>
      <c r="AC14" s="1" t="str">
        <f t="shared" si="11"/>
        <v>Ja</v>
      </c>
      <c r="AE14" s="38" t="str">
        <f>'Orleans-Prijs'!I34</f>
        <v>Ja</v>
      </c>
      <c r="AF14" s="38" t="s">
        <v>13</v>
      </c>
      <c r="AG14" s="1">
        <v>5</v>
      </c>
      <c r="AH14" s="19" t="str">
        <f t="shared" si="0"/>
        <v>Ja</v>
      </c>
      <c r="AI14" s="19" t="str">
        <f t="shared" si="1"/>
        <v>Ja</v>
      </c>
      <c r="AJ14" s="19" t="str">
        <f t="shared" si="2"/>
        <v>ja</v>
      </c>
      <c r="AK14" s="20" t="str">
        <f>'Orleans-Prijs'!I7</f>
        <v>Ja</v>
      </c>
      <c r="AL14" s="20" t="str">
        <f>'Orleans-Prijs'!J7</f>
        <v>Ja</v>
      </c>
      <c r="AM14" s="20" t="str">
        <f>'Orleans-Prijs'!K7</f>
        <v>Ja</v>
      </c>
      <c r="AN14" s="20" t="s">
        <v>13</v>
      </c>
      <c r="AO14" s="20" t="s">
        <v>13</v>
      </c>
      <c r="AP14" s="20" t="s">
        <v>25</v>
      </c>
    </row>
    <row r="15" spans="1:42" ht="35.4" customHeight="1" x14ac:dyDescent="0.3">
      <c r="A15" s="59"/>
      <c r="B15" s="22">
        <v>4</v>
      </c>
      <c r="C15" s="33"/>
      <c r="D15" s="24"/>
      <c r="E15" s="33"/>
      <c r="F15" s="24"/>
      <c r="G15" s="33"/>
      <c r="H15" s="4"/>
      <c r="I15" s="4" t="s">
        <v>32</v>
      </c>
      <c r="J15" s="26">
        <v>5</v>
      </c>
      <c r="K15" s="27">
        <f t="shared" si="3"/>
        <v>5</v>
      </c>
      <c r="L15" s="27">
        <f t="shared" si="3"/>
        <v>5</v>
      </c>
      <c r="M15" s="27">
        <f t="shared" si="3"/>
        <v>5</v>
      </c>
      <c r="O15" s="34" t="s">
        <v>33</v>
      </c>
      <c r="P15" s="35"/>
      <c r="Q15" s="35">
        <f t="shared" si="8"/>
        <v>0</v>
      </c>
      <c r="R15" s="35">
        <f t="shared" si="9"/>
        <v>0</v>
      </c>
      <c r="S15" s="35">
        <f t="shared" si="10"/>
        <v>0</v>
      </c>
      <c r="T15" s="1">
        <v>3</v>
      </c>
      <c r="V15" s="10">
        <f t="shared" si="4"/>
        <v>0</v>
      </c>
      <c r="W15" s="36">
        <f t="shared" si="5"/>
        <v>0</v>
      </c>
      <c r="Y15" s="37" t="str">
        <f t="shared" si="6"/>
        <v>Nee</v>
      </c>
      <c r="Z15" s="1" t="str">
        <f t="shared" si="11"/>
        <v>Nee</v>
      </c>
      <c r="AA15" s="1" t="str">
        <f t="shared" si="11"/>
        <v>Nee</v>
      </c>
      <c r="AB15" s="1" t="str">
        <f t="shared" si="11"/>
        <v>Nee</v>
      </c>
      <c r="AC15" s="1" t="str">
        <f t="shared" si="11"/>
        <v>Nee</v>
      </c>
      <c r="AE15" s="38" t="str">
        <f>'Orleans-Prijs'!I35</f>
        <v>Ja</v>
      </c>
      <c r="AF15" s="38" t="s">
        <v>4</v>
      </c>
      <c r="AG15" s="1">
        <v>6</v>
      </c>
      <c r="AH15" s="19" t="str">
        <f t="shared" si="0"/>
        <v>Ja</v>
      </c>
      <c r="AI15" s="19" t="str">
        <f t="shared" si="1"/>
        <v>Ja</v>
      </c>
      <c r="AJ15" s="19" t="str">
        <f t="shared" si="2"/>
        <v>ja</v>
      </c>
      <c r="AK15" s="20" t="str">
        <f>'Orleans-Prijs'!I8</f>
        <v>Ja</v>
      </c>
      <c r="AL15" s="20" t="str">
        <f>'Orleans-Prijs'!J8</f>
        <v>Ja</v>
      </c>
      <c r="AM15" s="20" t="str">
        <f>'Orleans-Prijs'!K8</f>
        <v>Ja</v>
      </c>
      <c r="AN15" s="20" t="s">
        <v>13</v>
      </c>
      <c r="AO15" s="20" t="s">
        <v>13</v>
      </c>
      <c r="AP15" s="20" t="s">
        <v>25</v>
      </c>
    </row>
    <row r="16" spans="1:42" ht="35.4" customHeight="1" x14ac:dyDescent="0.3">
      <c r="A16" s="59"/>
      <c r="B16" s="22">
        <v>5</v>
      </c>
      <c r="C16" s="33"/>
      <c r="D16" s="24"/>
      <c r="E16" s="33"/>
      <c r="F16" s="24"/>
      <c r="G16" s="33"/>
      <c r="H16" s="4"/>
      <c r="I16" s="4" t="s">
        <v>35</v>
      </c>
      <c r="J16" s="26">
        <v>7.5</v>
      </c>
      <c r="K16" s="27">
        <f t="shared" si="3"/>
        <v>7.5</v>
      </c>
      <c r="L16" s="27">
        <f t="shared" si="3"/>
        <v>7.5</v>
      </c>
      <c r="M16" s="27">
        <f t="shared" si="3"/>
        <v>7.5</v>
      </c>
      <c r="O16" s="34" t="s">
        <v>36</v>
      </c>
      <c r="P16" s="35"/>
      <c r="Q16" s="35">
        <f t="shared" si="8"/>
        <v>0</v>
      </c>
      <c r="R16" s="35">
        <f t="shared" si="9"/>
        <v>0</v>
      </c>
      <c r="S16" s="35">
        <f t="shared" si="10"/>
        <v>0</v>
      </c>
      <c r="T16" s="1">
        <v>4.5</v>
      </c>
      <c r="V16" s="10">
        <f t="shared" si="4"/>
        <v>0</v>
      </c>
      <c r="W16" s="36">
        <f t="shared" si="5"/>
        <v>0</v>
      </c>
      <c r="Y16" s="37" t="str">
        <f t="shared" si="6"/>
        <v>Nee</v>
      </c>
      <c r="Z16" s="1" t="str">
        <f t="shared" si="11"/>
        <v>Nee</v>
      </c>
      <c r="AA16" s="1" t="str">
        <f t="shared" si="11"/>
        <v>Nee</v>
      </c>
      <c r="AB16" s="1" t="str">
        <f t="shared" si="11"/>
        <v>Nee</v>
      </c>
      <c r="AC16" s="1" t="str">
        <f t="shared" si="11"/>
        <v>Nee</v>
      </c>
      <c r="AE16" s="38" t="str">
        <f>'Orleans-Prijs'!I36</f>
        <v>Ja</v>
      </c>
      <c r="AF16" s="38" t="s">
        <v>4</v>
      </c>
      <c r="AG16" s="1">
        <v>7</v>
      </c>
      <c r="AH16" s="19" t="str">
        <f t="shared" si="0"/>
        <v>Ja</v>
      </c>
      <c r="AI16" s="19" t="str">
        <f t="shared" si="1"/>
        <v>Ja</v>
      </c>
      <c r="AJ16" s="19" t="str">
        <f t="shared" si="2"/>
        <v>ja</v>
      </c>
      <c r="AK16" s="20" t="str">
        <f>'Orleans-Prijs'!I9</f>
        <v>Ja</v>
      </c>
      <c r="AL16" s="20" t="str">
        <f>'Orleans-Prijs'!J9</f>
        <v>Ja</v>
      </c>
      <c r="AM16" s="20" t="str">
        <f>'Orleans-Prijs'!K9</f>
        <v>Ja</v>
      </c>
      <c r="AN16" s="20" t="s">
        <v>13</v>
      </c>
      <c r="AO16" s="20" t="s">
        <v>13</v>
      </c>
      <c r="AP16" s="20" t="s">
        <v>25</v>
      </c>
    </row>
    <row r="17" spans="1:42" ht="35.4" customHeight="1" x14ac:dyDescent="0.3">
      <c r="A17" s="59"/>
      <c r="B17" s="22">
        <v>6</v>
      </c>
      <c r="C17" s="33"/>
      <c r="D17" s="24"/>
      <c r="E17" s="33"/>
      <c r="F17" s="24"/>
      <c r="G17" s="33"/>
      <c r="H17" s="4"/>
      <c r="I17" s="4" t="s">
        <v>37</v>
      </c>
      <c r="J17" s="26">
        <v>12.5</v>
      </c>
      <c r="K17" s="27">
        <f t="shared" si="3"/>
        <v>12.5</v>
      </c>
      <c r="L17" s="27">
        <f t="shared" si="3"/>
        <v>12.5</v>
      </c>
      <c r="M17" s="27">
        <f t="shared" si="3"/>
        <v>12.5</v>
      </c>
      <c r="O17" s="34" t="s">
        <v>38</v>
      </c>
      <c r="P17" s="35"/>
      <c r="Q17" s="35">
        <f t="shared" si="8"/>
        <v>0</v>
      </c>
      <c r="R17" s="35">
        <f t="shared" si="9"/>
        <v>0</v>
      </c>
      <c r="S17" s="35">
        <f t="shared" si="10"/>
        <v>0</v>
      </c>
      <c r="T17" s="1">
        <v>7</v>
      </c>
      <c r="V17" s="10">
        <f t="shared" si="4"/>
        <v>0</v>
      </c>
      <c r="W17" s="36">
        <f t="shared" si="5"/>
        <v>0</v>
      </c>
      <c r="Y17" s="37" t="str">
        <f t="shared" si="6"/>
        <v>Nee</v>
      </c>
      <c r="Z17" s="1" t="str">
        <f t="shared" si="11"/>
        <v>Nee</v>
      </c>
      <c r="AA17" s="1" t="str">
        <f t="shared" si="11"/>
        <v>Nee</v>
      </c>
      <c r="AB17" s="1" t="str">
        <f t="shared" si="11"/>
        <v>Nee</v>
      </c>
      <c r="AC17" s="1" t="str">
        <f t="shared" si="11"/>
        <v>Nee</v>
      </c>
      <c r="AE17" s="38" t="str">
        <f>'Orleans-Prijs'!I37</f>
        <v>Ja</v>
      </c>
      <c r="AF17" s="38" t="s">
        <v>4</v>
      </c>
      <c r="AG17" s="1">
        <v>8</v>
      </c>
      <c r="AH17" s="19" t="str">
        <f t="shared" si="0"/>
        <v>Nee</v>
      </c>
      <c r="AI17" s="19" t="str">
        <f t="shared" si="1"/>
        <v>Nee</v>
      </c>
      <c r="AJ17" s="19" t="str">
        <f t="shared" si="2"/>
        <v>Nee</v>
      </c>
      <c r="AK17" s="20" t="str">
        <f>'Orleans-Prijs'!I10</f>
        <v>Ja</v>
      </c>
      <c r="AL17" s="20" t="str">
        <f>'Orleans-Prijs'!J10</f>
        <v>Ja</v>
      </c>
      <c r="AM17" s="20" t="str">
        <f>'Orleans-Prijs'!K10</f>
        <v>Ja</v>
      </c>
      <c r="AN17" s="20" t="s">
        <v>4</v>
      </c>
      <c r="AO17" s="20" t="s">
        <v>4</v>
      </c>
      <c r="AP17" s="20" t="s">
        <v>4</v>
      </c>
    </row>
    <row r="18" spans="1:42" ht="35.4" customHeight="1" x14ac:dyDescent="0.3">
      <c r="A18" s="59"/>
      <c r="B18" s="22">
        <v>7</v>
      </c>
      <c r="C18" s="33"/>
      <c r="D18" s="24"/>
      <c r="E18" s="33"/>
      <c r="F18" s="24"/>
      <c r="G18" s="33"/>
      <c r="H18" s="4"/>
      <c r="I18" s="4" t="s">
        <v>39</v>
      </c>
      <c r="J18" s="26">
        <v>20</v>
      </c>
      <c r="K18" s="27">
        <f t="shared" si="3"/>
        <v>20</v>
      </c>
      <c r="L18" s="27">
        <f t="shared" si="3"/>
        <v>20</v>
      </c>
      <c r="M18" s="27">
        <f t="shared" si="3"/>
        <v>20</v>
      </c>
      <c r="O18" s="34" t="s">
        <v>40</v>
      </c>
      <c r="P18" s="35" t="s">
        <v>34</v>
      </c>
      <c r="Q18" s="35" t="str">
        <f t="shared" si="8"/>
        <v xml:space="preserve"> </v>
      </c>
      <c r="R18" s="35" t="str">
        <f t="shared" si="9"/>
        <v xml:space="preserve"> </v>
      </c>
      <c r="S18" s="35" t="str">
        <f t="shared" si="10"/>
        <v xml:space="preserve"> </v>
      </c>
      <c r="T18" s="1">
        <v>12</v>
      </c>
      <c r="V18" s="10">
        <f t="shared" si="4"/>
        <v>0</v>
      </c>
      <c r="W18" s="36">
        <f t="shared" si="5"/>
        <v>0</v>
      </c>
      <c r="Y18" s="37" t="str">
        <f t="shared" si="6"/>
        <v>Nee</v>
      </c>
      <c r="Z18" s="1" t="str">
        <f t="shared" si="11"/>
        <v>Nee</v>
      </c>
      <c r="AA18" s="1" t="str">
        <f t="shared" si="11"/>
        <v>Nee</v>
      </c>
      <c r="AB18" s="1" t="str">
        <f t="shared" si="11"/>
        <v>Nee</v>
      </c>
      <c r="AC18" s="1" t="str">
        <f t="shared" si="11"/>
        <v>Nee</v>
      </c>
      <c r="AE18" s="38" t="str">
        <f>'Orleans-Prijs'!I38</f>
        <v>Ja</v>
      </c>
      <c r="AF18" s="38" t="s">
        <v>4</v>
      </c>
      <c r="AG18" s="1">
        <v>9</v>
      </c>
      <c r="AH18" s="19" t="str">
        <f t="shared" si="0"/>
        <v>Nee</v>
      </c>
      <c r="AI18" s="19" t="str">
        <f t="shared" si="1"/>
        <v>Nee</v>
      </c>
      <c r="AJ18" s="19" t="str">
        <f t="shared" si="2"/>
        <v>Nee</v>
      </c>
      <c r="AK18" s="20" t="str">
        <f>'Orleans-Prijs'!I11</f>
        <v>Ja</v>
      </c>
      <c r="AL18" s="20" t="str">
        <f>'Orleans-Prijs'!J11</f>
        <v>Ja</v>
      </c>
      <c r="AM18" s="20" t="str">
        <f>'Orleans-Prijs'!K11</f>
        <v>Ja</v>
      </c>
      <c r="AN18" s="20" t="s">
        <v>4</v>
      </c>
      <c r="AO18" s="20" t="s">
        <v>4</v>
      </c>
      <c r="AP18" s="20" t="s">
        <v>4</v>
      </c>
    </row>
    <row r="19" spans="1:42" s="39" customFormat="1" ht="35.4" customHeight="1" x14ac:dyDescent="0.3">
      <c r="A19" s="59"/>
      <c r="B19" s="22">
        <v>8</v>
      </c>
      <c r="C19" s="33"/>
      <c r="D19" s="24"/>
      <c r="E19" s="33"/>
      <c r="F19" s="24"/>
      <c r="G19" s="33"/>
      <c r="H19" s="4"/>
      <c r="I19" s="4" t="s">
        <v>41</v>
      </c>
      <c r="J19" s="26">
        <v>30</v>
      </c>
      <c r="K19" s="27">
        <f t="shared" si="3"/>
        <v>30</v>
      </c>
      <c r="L19" s="27">
        <f t="shared" si="3"/>
        <v>30</v>
      </c>
      <c r="M19" s="27">
        <f t="shared" si="3"/>
        <v>30</v>
      </c>
      <c r="N19" s="1"/>
      <c r="U19" s="1"/>
      <c r="V19" s="10">
        <f t="shared" si="4"/>
        <v>0</v>
      </c>
      <c r="X19" s="11"/>
      <c r="Y19" s="1"/>
      <c r="Z19" s="1"/>
      <c r="AA19" s="1"/>
      <c r="AB19" s="2"/>
      <c r="AG19" s="19" t="s">
        <v>42</v>
      </c>
      <c r="AH19" s="19" t="str">
        <f t="shared" si="0"/>
        <v>Nee</v>
      </c>
      <c r="AI19" s="19" t="str">
        <f t="shared" si="1"/>
        <v>Nee</v>
      </c>
      <c r="AJ19" s="19" t="str">
        <f t="shared" si="2"/>
        <v>Nee</v>
      </c>
      <c r="AK19" s="20" t="str">
        <f>'Orleans-Prijs'!I12</f>
        <v>Ja</v>
      </c>
      <c r="AL19" s="20" t="str">
        <f>'Orleans-Prijs'!J12</f>
        <v>Ja</v>
      </c>
      <c r="AM19" s="20" t="str">
        <f>'Orleans-Prijs'!K12</f>
        <v>Ja</v>
      </c>
      <c r="AN19" s="20" t="s">
        <v>4</v>
      </c>
      <c r="AO19" s="20" t="s">
        <v>4</v>
      </c>
      <c r="AP19" s="20" t="s">
        <v>4</v>
      </c>
    </row>
    <row r="20" spans="1:42" ht="35.4" customHeight="1" x14ac:dyDescent="0.3">
      <c r="A20" s="59"/>
      <c r="B20" s="22">
        <v>9</v>
      </c>
      <c r="C20" s="33"/>
      <c r="D20" s="24"/>
      <c r="E20" s="33"/>
      <c r="F20" s="24"/>
      <c r="G20" s="33"/>
      <c r="H20" s="4"/>
      <c r="I20" s="4" t="s">
        <v>43</v>
      </c>
      <c r="J20" s="26">
        <v>45</v>
      </c>
      <c r="K20" s="27">
        <f t="shared" si="3"/>
        <v>45</v>
      </c>
      <c r="L20" s="27">
        <f t="shared" si="3"/>
        <v>45</v>
      </c>
      <c r="M20" s="27">
        <f t="shared" si="3"/>
        <v>45</v>
      </c>
      <c r="N20" s="39"/>
      <c r="V20" s="10">
        <f t="shared" si="4"/>
        <v>0</v>
      </c>
      <c r="X20" s="11"/>
      <c r="AB20" s="2"/>
      <c r="AG20" s="1" t="s">
        <v>44</v>
      </c>
      <c r="AH20" s="19" t="str">
        <f t="shared" si="0"/>
        <v>Nee</v>
      </c>
      <c r="AI20" s="19" t="str">
        <f t="shared" si="1"/>
        <v>Nee</v>
      </c>
      <c r="AJ20" s="19" t="str">
        <f t="shared" si="2"/>
        <v>Nee</v>
      </c>
      <c r="AK20" s="20" t="str">
        <f>'Orleans-Prijs'!I13</f>
        <v>Ja</v>
      </c>
      <c r="AL20" s="20" t="str">
        <f>'Orleans-Prijs'!J13</f>
        <v>Ja</v>
      </c>
      <c r="AM20" s="20" t="str">
        <f>'Orleans-Prijs'!K13</f>
        <v>Ja</v>
      </c>
      <c r="AN20" s="20" t="s">
        <v>4</v>
      </c>
      <c r="AO20" s="20" t="s">
        <v>4</v>
      </c>
      <c r="AP20" s="20" t="s">
        <v>4</v>
      </c>
    </row>
    <row r="21" spans="1:42" ht="35.4" customHeight="1" x14ac:dyDescent="0.3">
      <c r="A21" s="59"/>
      <c r="B21" s="22" t="s">
        <v>42</v>
      </c>
      <c r="C21" s="33"/>
      <c r="D21" s="24"/>
      <c r="E21" s="33"/>
      <c r="F21" s="24"/>
      <c r="G21" s="33"/>
      <c r="H21" s="4"/>
      <c r="I21" s="4" t="s">
        <v>45</v>
      </c>
      <c r="J21" s="26">
        <v>65</v>
      </c>
      <c r="K21" s="27">
        <f t="shared" si="3"/>
        <v>65</v>
      </c>
      <c r="L21" s="27">
        <f t="shared" si="3"/>
        <v>65</v>
      </c>
      <c r="M21" s="27">
        <f t="shared" si="3"/>
        <v>65</v>
      </c>
      <c r="V21" s="10">
        <f t="shared" si="4"/>
        <v>0</v>
      </c>
      <c r="X21" s="11"/>
      <c r="AB21" s="2"/>
      <c r="AG21" s="1" t="s">
        <v>46</v>
      </c>
      <c r="AH21" s="19" t="str">
        <f t="shared" si="0"/>
        <v>Nee</v>
      </c>
      <c r="AI21" s="19" t="str">
        <f t="shared" si="1"/>
        <v>Nee</v>
      </c>
      <c r="AJ21" s="19" t="str">
        <f t="shared" si="2"/>
        <v>Nee</v>
      </c>
      <c r="AK21" s="20" t="str">
        <f>'Orleans-Prijs'!I14</f>
        <v>Ja</v>
      </c>
      <c r="AL21" s="20" t="str">
        <f>'Orleans-Prijs'!J14</f>
        <v>Ja</v>
      </c>
      <c r="AM21" s="20" t="str">
        <f>'Orleans-Prijs'!K14</f>
        <v>Ja</v>
      </c>
      <c r="AN21" s="20" t="s">
        <v>4</v>
      </c>
      <c r="AO21" s="20" t="s">
        <v>4</v>
      </c>
      <c r="AP21" s="20" t="s">
        <v>4</v>
      </c>
    </row>
    <row r="22" spans="1:42" ht="35.4" customHeight="1" x14ac:dyDescent="0.3">
      <c r="A22" s="59"/>
      <c r="B22" s="22" t="s">
        <v>44</v>
      </c>
      <c r="C22" s="33"/>
      <c r="D22" s="24"/>
      <c r="E22" s="33"/>
      <c r="F22" s="24"/>
      <c r="G22" s="33"/>
      <c r="H22" s="4"/>
      <c r="I22" s="4" t="s">
        <v>47</v>
      </c>
      <c r="J22" s="26">
        <v>90</v>
      </c>
      <c r="K22" s="27">
        <f t="shared" si="3"/>
        <v>90</v>
      </c>
      <c r="L22" s="27">
        <f t="shared" si="3"/>
        <v>90</v>
      </c>
      <c r="M22" s="27">
        <f t="shared" si="3"/>
        <v>90</v>
      </c>
      <c r="V22" s="10">
        <f t="shared" si="4"/>
        <v>0</v>
      </c>
      <c r="W22" s="36"/>
      <c r="X22" s="11"/>
      <c r="AB22" s="2"/>
      <c r="AG22" s="1" t="s">
        <v>48</v>
      </c>
      <c r="AH22" s="19" t="str">
        <f t="shared" si="0"/>
        <v>Nee</v>
      </c>
      <c r="AI22" s="19" t="str">
        <f t="shared" si="1"/>
        <v>Nee</v>
      </c>
      <c r="AJ22" s="19" t="str">
        <f t="shared" si="2"/>
        <v>Nee</v>
      </c>
      <c r="AK22" s="20" t="str">
        <f>'Orleans-Prijs'!I15</f>
        <v>Ja</v>
      </c>
      <c r="AL22" s="20" t="str">
        <f>'Orleans-Prijs'!J15</f>
        <v>Ja</v>
      </c>
      <c r="AM22" s="20" t="str">
        <f>'Orleans-Prijs'!K15</f>
        <v>Ja</v>
      </c>
      <c r="AN22" s="20" t="s">
        <v>4</v>
      </c>
      <c r="AO22" s="20" t="s">
        <v>4</v>
      </c>
      <c r="AP22" s="20" t="s">
        <v>4</v>
      </c>
    </row>
    <row r="23" spans="1:42" ht="35.4" customHeight="1" x14ac:dyDescent="0.3">
      <c r="A23" s="59"/>
      <c r="B23" s="22" t="s">
        <v>46</v>
      </c>
      <c r="C23" s="33"/>
      <c r="D23" s="24"/>
      <c r="E23" s="33"/>
      <c r="F23" s="24"/>
      <c r="G23" s="33"/>
      <c r="H23" s="4"/>
      <c r="I23" s="4" t="s">
        <v>49</v>
      </c>
      <c r="J23" s="26">
        <v>140</v>
      </c>
      <c r="K23" s="27">
        <f t="shared" si="3"/>
        <v>140</v>
      </c>
      <c r="L23" s="27">
        <f t="shared" si="3"/>
        <v>140</v>
      </c>
      <c r="M23" s="27">
        <f t="shared" si="3"/>
        <v>140</v>
      </c>
      <c r="V23" s="10">
        <f t="shared" si="4"/>
        <v>0</v>
      </c>
      <c r="W23" s="36"/>
      <c r="X23" s="11"/>
    </row>
    <row r="24" spans="1:42" ht="35.4" customHeight="1" x14ac:dyDescent="0.3">
      <c r="A24" s="59"/>
      <c r="B24" s="22" t="s">
        <v>48</v>
      </c>
      <c r="C24" s="33"/>
      <c r="D24" s="24"/>
      <c r="E24" s="33"/>
      <c r="F24" s="24"/>
      <c r="G24" s="33"/>
      <c r="H24" s="4"/>
      <c r="I24" s="4" t="s">
        <v>50</v>
      </c>
      <c r="J24" s="26">
        <v>200</v>
      </c>
      <c r="K24" s="27">
        <f t="shared" si="3"/>
        <v>200</v>
      </c>
      <c r="L24" s="27">
        <f t="shared" si="3"/>
        <v>200</v>
      </c>
      <c r="M24" s="27">
        <f t="shared" si="3"/>
        <v>200</v>
      </c>
      <c r="V24" s="10">
        <f t="shared" si="4"/>
        <v>0</v>
      </c>
      <c r="W24" s="36"/>
      <c r="X24" s="11"/>
    </row>
    <row r="25" spans="1:42" ht="35.4" customHeight="1" x14ac:dyDescent="0.3">
      <c r="A25" s="21"/>
      <c r="B25" s="22"/>
      <c r="C25" s="24"/>
      <c r="D25" s="24"/>
      <c r="E25" s="24"/>
      <c r="F25" s="24"/>
      <c r="G25" s="24"/>
      <c r="H25" s="4"/>
      <c r="I25" s="4"/>
      <c r="J25" s="26"/>
      <c r="K25" s="27"/>
      <c r="L25" s="27"/>
      <c r="M25" s="27"/>
      <c r="V25" s="10"/>
      <c r="W25" s="36"/>
      <c r="X25" s="11"/>
      <c r="Y25" s="56" t="s">
        <v>16</v>
      </c>
      <c r="Z25" s="57"/>
      <c r="AA25" s="57"/>
      <c r="AB25" s="57"/>
      <c r="AC25" s="58"/>
      <c r="AE25" s="1" t="s">
        <v>94</v>
      </c>
      <c r="AF25" s="1" t="s">
        <v>2</v>
      </c>
    </row>
    <row r="26" spans="1:42" ht="35.4" hidden="1" customHeight="1" x14ac:dyDescent="0.3">
      <c r="A26" s="21"/>
      <c r="B26" s="22"/>
      <c r="C26" s="24"/>
      <c r="D26" s="24"/>
      <c r="E26" s="24"/>
      <c r="F26" s="24"/>
      <c r="G26" s="24"/>
      <c r="H26" s="4"/>
      <c r="I26" s="4"/>
      <c r="J26" s="26"/>
      <c r="K26" s="27"/>
      <c r="L26" s="27"/>
      <c r="M26" s="27"/>
      <c r="V26" s="10"/>
      <c r="W26" s="36"/>
      <c r="X26" s="11"/>
      <c r="Y26" s="31"/>
      <c r="Z26" s="1" t="s">
        <v>21</v>
      </c>
      <c r="AA26" s="1" t="s">
        <v>22</v>
      </c>
      <c r="AB26" s="1" t="s">
        <v>23</v>
      </c>
      <c r="AC26" s="32" t="s">
        <v>24</v>
      </c>
    </row>
    <row r="27" spans="1:42" ht="35.4" hidden="1" customHeight="1" x14ac:dyDescent="0.3">
      <c r="A27" s="21"/>
      <c r="B27" s="22"/>
      <c r="C27" s="24"/>
      <c r="D27" s="24"/>
      <c r="E27" s="24"/>
      <c r="F27" s="24"/>
      <c r="G27" s="24"/>
      <c r="H27" s="4"/>
      <c r="I27" s="4"/>
      <c r="J27" s="26"/>
      <c r="K27" s="27"/>
      <c r="L27" s="27"/>
      <c r="M27" s="27"/>
      <c r="T27" s="1">
        <v>0.3</v>
      </c>
      <c r="V27" s="10"/>
      <c r="W27" s="36">
        <f t="shared" ref="W27:W33" si="12">SUM(P31:S31)*T27</f>
        <v>0</v>
      </c>
      <c r="X27" s="11"/>
      <c r="Y27" s="37" t="str">
        <f t="shared" ref="Y27:Y33" si="13">IF(E$3=1,AE27,AF27)</f>
        <v>Ja</v>
      </c>
      <c r="Z27" s="1" t="str">
        <f>Y27</f>
        <v>Ja</v>
      </c>
      <c r="AA27" s="1" t="str">
        <f>Z27</f>
        <v>Ja</v>
      </c>
      <c r="AB27" s="1" t="str">
        <f t="shared" ref="AB27:AC27" si="14">AA27</f>
        <v>Ja</v>
      </c>
      <c r="AC27" s="1" t="str">
        <f t="shared" si="14"/>
        <v>Ja</v>
      </c>
      <c r="AE27" s="38" t="str">
        <f>'Orleans-Prijs'!J32</f>
        <v>Ja</v>
      </c>
      <c r="AF27" s="38" t="s">
        <v>13</v>
      </c>
    </row>
    <row r="28" spans="1:42" ht="35.4" hidden="1" customHeight="1" x14ac:dyDescent="0.3">
      <c r="A28" s="21"/>
      <c r="B28" s="22"/>
      <c r="C28" s="24"/>
      <c r="D28" s="24"/>
      <c r="E28" s="24"/>
      <c r="F28" s="24"/>
      <c r="G28" s="24"/>
      <c r="H28" s="4"/>
      <c r="I28" s="4"/>
      <c r="J28" s="26"/>
      <c r="K28" s="27"/>
      <c r="L28" s="27"/>
      <c r="M28" s="27"/>
      <c r="T28" s="1">
        <v>0.9</v>
      </c>
      <c r="V28" s="10"/>
      <c r="W28" s="36">
        <f t="shared" si="12"/>
        <v>0</v>
      </c>
      <c r="X28" s="11"/>
      <c r="Y28" s="37" t="str">
        <f t="shared" si="13"/>
        <v>Ja</v>
      </c>
      <c r="Z28" s="1" t="str">
        <f t="shared" ref="Z28:AC33" si="15">Y28</f>
        <v>Ja</v>
      </c>
      <c r="AA28" s="1" t="str">
        <f t="shared" si="15"/>
        <v>Ja</v>
      </c>
      <c r="AB28" s="1" t="str">
        <f t="shared" si="15"/>
        <v>Ja</v>
      </c>
      <c r="AC28" s="1" t="str">
        <f t="shared" si="15"/>
        <v>Ja</v>
      </c>
      <c r="AE28" s="38" t="str">
        <f>'Orleans-Prijs'!J33</f>
        <v>Ja</v>
      </c>
      <c r="AF28" s="38" t="s">
        <v>13</v>
      </c>
    </row>
    <row r="29" spans="1:42" ht="35.4" customHeight="1" x14ac:dyDescent="0.3">
      <c r="A29" s="77" t="s">
        <v>78</v>
      </c>
      <c r="B29" s="22">
        <v>1</v>
      </c>
      <c r="C29" s="7"/>
      <c r="D29" s="24"/>
      <c r="E29" s="7"/>
      <c r="F29" s="24"/>
      <c r="G29" s="7"/>
      <c r="H29" s="4"/>
      <c r="I29" s="4"/>
      <c r="J29" s="26">
        <v>1</v>
      </c>
      <c r="K29" s="27">
        <f>$J29</f>
        <v>1</v>
      </c>
      <c r="L29" s="27">
        <f t="shared" ref="L29:M50" si="16">$J29</f>
        <v>1</v>
      </c>
      <c r="M29" s="27">
        <f t="shared" si="16"/>
        <v>1</v>
      </c>
      <c r="O29" s="56" t="s">
        <v>52</v>
      </c>
      <c r="P29" s="57"/>
      <c r="Q29" s="57"/>
      <c r="R29" s="57"/>
      <c r="S29" s="58"/>
      <c r="T29" s="1">
        <v>1.8</v>
      </c>
      <c r="V29" s="10">
        <f t="shared" ref="V29:V38" si="17">SUM(C29*K29)+(E29*L29)+(G29*M29)</f>
        <v>0</v>
      </c>
      <c r="W29" s="36">
        <f t="shared" si="12"/>
        <v>0</v>
      </c>
      <c r="X29" s="11"/>
      <c r="Y29" s="37" t="str">
        <f t="shared" si="13"/>
        <v>Ja</v>
      </c>
      <c r="Z29" s="1" t="str">
        <f t="shared" si="15"/>
        <v>Ja</v>
      </c>
      <c r="AA29" s="1" t="str">
        <f t="shared" si="15"/>
        <v>Ja</v>
      </c>
      <c r="AB29" s="1" t="str">
        <f t="shared" si="15"/>
        <v>Ja</v>
      </c>
      <c r="AC29" s="1" t="str">
        <f t="shared" si="15"/>
        <v>Ja</v>
      </c>
      <c r="AE29" s="38" t="str">
        <f>'Orleans-Prijs'!J34</f>
        <v>Ja</v>
      </c>
      <c r="AF29" s="38" t="s">
        <v>13</v>
      </c>
    </row>
    <row r="30" spans="1:42" ht="35.4" customHeight="1" x14ac:dyDescent="0.3">
      <c r="A30" s="59"/>
      <c r="B30" s="22">
        <v>2</v>
      </c>
      <c r="C30" s="7"/>
      <c r="D30" s="24"/>
      <c r="E30" s="7"/>
      <c r="F30" s="24"/>
      <c r="G30" s="7"/>
      <c r="H30" s="4"/>
      <c r="I30" s="4"/>
      <c r="J30" s="26">
        <v>2</v>
      </c>
      <c r="K30" s="27">
        <f t="shared" ref="K30:M56" si="18">$J30</f>
        <v>2</v>
      </c>
      <c r="L30" s="27">
        <f t="shared" si="16"/>
        <v>2</v>
      </c>
      <c r="M30" s="27">
        <f t="shared" si="16"/>
        <v>2</v>
      </c>
      <c r="O30" s="28"/>
      <c r="P30" s="29" t="s">
        <v>21</v>
      </c>
      <c r="Q30" s="29" t="s">
        <v>22</v>
      </c>
      <c r="R30" s="29" t="s">
        <v>23</v>
      </c>
      <c r="S30" s="30" t="s">
        <v>24</v>
      </c>
      <c r="T30" s="1">
        <v>3</v>
      </c>
      <c r="V30" s="10">
        <f t="shared" si="17"/>
        <v>0</v>
      </c>
      <c r="W30" s="36">
        <f t="shared" si="12"/>
        <v>0</v>
      </c>
      <c r="X30" s="11"/>
      <c r="Y30" s="37" t="str">
        <f t="shared" si="13"/>
        <v>Nee</v>
      </c>
      <c r="Z30" s="1" t="str">
        <f t="shared" si="15"/>
        <v>Nee</v>
      </c>
      <c r="AA30" s="1" t="str">
        <f t="shared" si="15"/>
        <v>Nee</v>
      </c>
      <c r="AB30" s="1" t="str">
        <f t="shared" si="15"/>
        <v>Nee</v>
      </c>
      <c r="AC30" s="1" t="str">
        <f t="shared" si="15"/>
        <v>Nee</v>
      </c>
      <c r="AE30" s="38" t="str">
        <f>'Orleans-Prijs'!J35</f>
        <v>Ja</v>
      </c>
      <c r="AF30" s="38" t="s">
        <v>4</v>
      </c>
    </row>
    <row r="31" spans="1:42" ht="35.4" customHeight="1" x14ac:dyDescent="0.3">
      <c r="A31" s="59"/>
      <c r="B31" s="22">
        <v>3</v>
      </c>
      <c r="C31" s="7"/>
      <c r="D31" s="24"/>
      <c r="E31" s="7"/>
      <c r="F31" s="24"/>
      <c r="G31" s="7"/>
      <c r="H31" s="4"/>
      <c r="I31" s="4"/>
      <c r="J31" s="26">
        <v>3</v>
      </c>
      <c r="K31" s="27">
        <f t="shared" si="18"/>
        <v>3</v>
      </c>
      <c r="L31" s="27">
        <f t="shared" si="16"/>
        <v>3</v>
      </c>
      <c r="M31" s="27">
        <f t="shared" si="16"/>
        <v>3</v>
      </c>
      <c r="O31" s="34" t="s">
        <v>27</v>
      </c>
      <c r="P31" s="35"/>
      <c r="Q31" s="35">
        <f>P31</f>
        <v>0</v>
      </c>
      <c r="R31" s="35">
        <f>P31</f>
        <v>0</v>
      </c>
      <c r="S31" s="35">
        <f>P31</f>
        <v>0</v>
      </c>
      <c r="T31" s="1">
        <v>4.5</v>
      </c>
      <c r="V31" s="10">
        <f t="shared" si="17"/>
        <v>0</v>
      </c>
      <c r="W31" s="36">
        <f t="shared" si="12"/>
        <v>0</v>
      </c>
      <c r="X31" s="11"/>
      <c r="Y31" s="37" t="str">
        <f t="shared" si="13"/>
        <v>Nee</v>
      </c>
      <c r="Z31" s="1" t="str">
        <f t="shared" si="15"/>
        <v>Nee</v>
      </c>
      <c r="AA31" s="1" t="str">
        <f t="shared" si="15"/>
        <v>Nee</v>
      </c>
      <c r="AB31" s="1" t="str">
        <f t="shared" si="15"/>
        <v>Nee</v>
      </c>
      <c r="AC31" s="1" t="str">
        <f t="shared" si="15"/>
        <v>Nee</v>
      </c>
      <c r="AE31" s="38" t="str">
        <f>'Orleans-Prijs'!J36</f>
        <v>Ja</v>
      </c>
      <c r="AF31" s="38" t="s">
        <v>4</v>
      </c>
    </row>
    <row r="32" spans="1:42" ht="35.4" customHeight="1" x14ac:dyDescent="0.3">
      <c r="A32" s="59"/>
      <c r="B32" s="22">
        <v>4</v>
      </c>
      <c r="C32" s="7"/>
      <c r="D32" s="24"/>
      <c r="E32" s="7"/>
      <c r="F32" s="24"/>
      <c r="G32" s="7"/>
      <c r="H32" s="4"/>
      <c r="I32" s="4"/>
      <c r="J32" s="26">
        <v>4</v>
      </c>
      <c r="K32" s="27">
        <f t="shared" si="18"/>
        <v>4</v>
      </c>
      <c r="L32" s="27">
        <f t="shared" si="16"/>
        <v>4</v>
      </c>
      <c r="M32" s="27">
        <f t="shared" si="16"/>
        <v>4</v>
      </c>
      <c r="O32" s="34" t="s">
        <v>29</v>
      </c>
      <c r="P32" s="35"/>
      <c r="Q32" s="35">
        <f t="shared" ref="Q32:Q37" si="19">P32</f>
        <v>0</v>
      </c>
      <c r="R32" s="35">
        <f t="shared" ref="R32:R37" si="20">P32</f>
        <v>0</v>
      </c>
      <c r="S32" s="35">
        <f t="shared" ref="S32:S37" si="21">P32</f>
        <v>0</v>
      </c>
      <c r="T32" s="1">
        <v>7</v>
      </c>
      <c r="V32" s="10">
        <f t="shared" si="17"/>
        <v>0</v>
      </c>
      <c r="W32" s="36">
        <f t="shared" si="12"/>
        <v>0</v>
      </c>
      <c r="X32" s="39"/>
      <c r="Y32" s="37" t="str">
        <f t="shared" si="13"/>
        <v>Nee</v>
      </c>
      <c r="Z32" s="1" t="str">
        <f t="shared" si="15"/>
        <v>Nee</v>
      </c>
      <c r="AA32" s="1" t="str">
        <f t="shared" si="15"/>
        <v>Nee</v>
      </c>
      <c r="AB32" s="1" t="str">
        <f t="shared" si="15"/>
        <v>Nee</v>
      </c>
      <c r="AC32" s="1" t="str">
        <f t="shared" si="15"/>
        <v>Nee</v>
      </c>
      <c r="AE32" s="38" t="str">
        <f>'Orleans-Prijs'!J37</f>
        <v>Ja</v>
      </c>
      <c r="AF32" s="38" t="s">
        <v>4</v>
      </c>
    </row>
    <row r="33" spans="1:32" ht="35.4" customHeight="1" x14ac:dyDescent="0.3">
      <c r="A33" s="59"/>
      <c r="B33" s="22">
        <v>5</v>
      </c>
      <c r="C33" s="7"/>
      <c r="D33" s="24"/>
      <c r="E33" s="7"/>
      <c r="F33" s="24"/>
      <c r="G33" s="7"/>
      <c r="H33" s="4"/>
      <c r="I33" s="4"/>
      <c r="J33" s="26">
        <v>5</v>
      </c>
      <c r="K33" s="27">
        <f t="shared" si="18"/>
        <v>5</v>
      </c>
      <c r="L33" s="27">
        <f t="shared" si="16"/>
        <v>5</v>
      </c>
      <c r="M33" s="27">
        <f t="shared" si="16"/>
        <v>5</v>
      </c>
      <c r="O33" s="34" t="s">
        <v>31</v>
      </c>
      <c r="P33" s="35"/>
      <c r="Q33" s="35">
        <f t="shared" si="19"/>
        <v>0</v>
      </c>
      <c r="R33" s="35">
        <f t="shared" si="20"/>
        <v>0</v>
      </c>
      <c r="S33" s="35">
        <f t="shared" si="21"/>
        <v>0</v>
      </c>
      <c r="T33" s="1">
        <v>12</v>
      </c>
      <c r="U33" s="39"/>
      <c r="V33" s="10">
        <f t="shared" si="17"/>
        <v>0</v>
      </c>
      <c r="W33" s="36">
        <f t="shared" si="12"/>
        <v>0</v>
      </c>
      <c r="Y33" s="37" t="str">
        <f t="shared" si="13"/>
        <v>Nee</v>
      </c>
      <c r="Z33" s="1" t="str">
        <f t="shared" si="15"/>
        <v>Nee</v>
      </c>
      <c r="AA33" s="1" t="str">
        <f t="shared" si="15"/>
        <v>Nee</v>
      </c>
      <c r="AB33" s="1" t="str">
        <f t="shared" si="15"/>
        <v>Nee</v>
      </c>
      <c r="AC33" s="1" t="str">
        <f t="shared" si="15"/>
        <v>Nee</v>
      </c>
      <c r="AE33" s="38" t="str">
        <f>'Orleans-Prijs'!J38</f>
        <v>Ja</v>
      </c>
      <c r="AF33" s="38" t="s">
        <v>4</v>
      </c>
    </row>
    <row r="34" spans="1:32" ht="35.4" customHeight="1" x14ac:dyDescent="0.3">
      <c r="A34" s="59"/>
      <c r="B34" s="22">
        <v>6</v>
      </c>
      <c r="C34" s="7"/>
      <c r="D34" s="24"/>
      <c r="E34" s="7"/>
      <c r="F34" s="24"/>
      <c r="G34" s="7"/>
      <c r="H34" s="4"/>
      <c r="I34" s="4"/>
      <c r="J34" s="26">
        <v>6</v>
      </c>
      <c r="K34" s="27">
        <f t="shared" si="18"/>
        <v>6</v>
      </c>
      <c r="L34" s="27">
        <f t="shared" si="16"/>
        <v>6</v>
      </c>
      <c r="M34" s="27">
        <f t="shared" si="16"/>
        <v>6</v>
      </c>
      <c r="O34" s="34" t="s">
        <v>33</v>
      </c>
      <c r="P34" s="35"/>
      <c r="Q34" s="35">
        <f t="shared" si="19"/>
        <v>0</v>
      </c>
      <c r="R34" s="35">
        <f t="shared" si="20"/>
        <v>0</v>
      </c>
      <c r="S34" s="35">
        <f t="shared" si="21"/>
        <v>0</v>
      </c>
      <c r="V34" s="10">
        <f t="shared" si="17"/>
        <v>0</v>
      </c>
      <c r="AA34" s="40"/>
    </row>
    <row r="35" spans="1:32" ht="35.4" customHeight="1" x14ac:dyDescent="0.3">
      <c r="A35" s="59"/>
      <c r="B35" s="22">
        <v>7</v>
      </c>
      <c r="C35" s="7"/>
      <c r="D35" s="24"/>
      <c r="E35" s="7"/>
      <c r="F35" s="24"/>
      <c r="G35" s="7"/>
      <c r="H35" s="4"/>
      <c r="I35" s="4"/>
      <c r="J35" s="26">
        <v>7</v>
      </c>
      <c r="K35" s="27">
        <f t="shared" si="18"/>
        <v>7</v>
      </c>
      <c r="L35" s="27">
        <f t="shared" si="16"/>
        <v>7</v>
      </c>
      <c r="M35" s="27">
        <f t="shared" si="16"/>
        <v>7</v>
      </c>
      <c r="O35" s="34" t="s">
        <v>36</v>
      </c>
      <c r="P35" s="35"/>
      <c r="Q35" s="35">
        <f t="shared" si="19"/>
        <v>0</v>
      </c>
      <c r="R35" s="35">
        <f t="shared" si="20"/>
        <v>0</v>
      </c>
      <c r="S35" s="35">
        <f t="shared" si="21"/>
        <v>0</v>
      </c>
      <c r="V35" s="10">
        <f t="shared" si="17"/>
        <v>0</v>
      </c>
    </row>
    <row r="36" spans="1:32" ht="35.4" customHeight="1" x14ac:dyDescent="0.3">
      <c r="A36" s="59"/>
      <c r="B36" s="22">
        <v>8</v>
      </c>
      <c r="C36" s="7"/>
      <c r="D36" s="24"/>
      <c r="E36" s="7"/>
      <c r="F36" s="24"/>
      <c r="G36" s="7"/>
      <c r="H36" s="4"/>
      <c r="I36" s="4"/>
      <c r="J36" s="26">
        <v>8</v>
      </c>
      <c r="K36" s="27">
        <f t="shared" si="18"/>
        <v>8</v>
      </c>
      <c r="L36" s="27">
        <f t="shared" si="16"/>
        <v>8</v>
      </c>
      <c r="M36" s="27">
        <f t="shared" si="16"/>
        <v>8</v>
      </c>
      <c r="O36" s="34" t="s">
        <v>38</v>
      </c>
      <c r="P36" s="35" t="s">
        <v>34</v>
      </c>
      <c r="Q36" s="35" t="str">
        <f t="shared" si="19"/>
        <v xml:space="preserve"> </v>
      </c>
      <c r="R36" s="35" t="str">
        <f t="shared" si="20"/>
        <v xml:space="preserve"> </v>
      </c>
      <c r="S36" s="35" t="str">
        <f t="shared" si="21"/>
        <v xml:space="preserve"> </v>
      </c>
      <c r="V36" s="10">
        <f t="shared" si="17"/>
        <v>0</v>
      </c>
    </row>
    <row r="37" spans="1:32" ht="35.4" customHeight="1" x14ac:dyDescent="0.3">
      <c r="A37" s="59"/>
      <c r="B37" s="22">
        <v>9</v>
      </c>
      <c r="C37" s="41"/>
      <c r="D37" s="24"/>
      <c r="E37" s="41"/>
      <c r="F37" s="24"/>
      <c r="G37" s="41"/>
      <c r="H37" s="4"/>
      <c r="I37" s="4"/>
      <c r="J37" s="26">
        <v>9</v>
      </c>
      <c r="K37" s="27">
        <f t="shared" si="18"/>
        <v>9</v>
      </c>
      <c r="L37" s="27">
        <f t="shared" si="16"/>
        <v>9</v>
      </c>
      <c r="M37" s="27">
        <f t="shared" si="16"/>
        <v>9</v>
      </c>
      <c r="O37" s="34" t="s">
        <v>40</v>
      </c>
      <c r="P37" s="35" t="s">
        <v>34</v>
      </c>
      <c r="Q37" s="35" t="str">
        <f t="shared" si="19"/>
        <v xml:space="preserve"> </v>
      </c>
      <c r="R37" s="35" t="str">
        <f t="shared" si="20"/>
        <v xml:space="preserve"> </v>
      </c>
      <c r="S37" s="35" t="str">
        <f t="shared" si="21"/>
        <v xml:space="preserve"> </v>
      </c>
      <c r="V37" s="10">
        <f t="shared" si="17"/>
        <v>0</v>
      </c>
    </row>
    <row r="38" spans="1:32" ht="35.4" customHeight="1" x14ac:dyDescent="0.3">
      <c r="A38" s="59"/>
      <c r="B38" s="22">
        <v>10</v>
      </c>
      <c r="C38" s="7"/>
      <c r="D38" s="24"/>
      <c r="E38" s="7"/>
      <c r="F38" s="24"/>
      <c r="G38" s="7"/>
      <c r="H38" s="4"/>
      <c r="I38" s="4"/>
      <c r="J38" s="26">
        <v>10</v>
      </c>
      <c r="K38" s="27">
        <f t="shared" si="18"/>
        <v>10</v>
      </c>
      <c r="L38" s="27">
        <f t="shared" si="16"/>
        <v>10</v>
      </c>
      <c r="M38" s="27">
        <f t="shared" si="16"/>
        <v>10</v>
      </c>
      <c r="V38" s="10">
        <f t="shared" si="17"/>
        <v>0</v>
      </c>
    </row>
    <row r="39" spans="1:32" ht="35.4" hidden="1" customHeight="1" x14ac:dyDescent="0.3">
      <c r="A39" s="21"/>
      <c r="B39" s="22"/>
      <c r="C39" s="24"/>
      <c r="D39" s="24"/>
      <c r="E39" s="24"/>
      <c r="F39" s="24"/>
      <c r="G39" s="24"/>
      <c r="H39" s="4"/>
      <c r="I39" s="4"/>
      <c r="J39" s="26"/>
      <c r="K39" s="27"/>
      <c r="L39" s="27"/>
      <c r="M39" s="27"/>
      <c r="V39" s="10"/>
    </row>
    <row r="40" spans="1:32" ht="35.4" hidden="1" customHeight="1" x14ac:dyDescent="0.3">
      <c r="A40" s="21"/>
      <c r="B40" s="22"/>
      <c r="C40" s="24"/>
      <c r="D40" s="24"/>
      <c r="E40" s="24"/>
      <c r="F40" s="24"/>
      <c r="G40" s="24"/>
      <c r="H40" s="4"/>
      <c r="I40" s="4"/>
      <c r="J40" s="26"/>
      <c r="K40" s="27"/>
      <c r="L40" s="27"/>
      <c r="M40" s="27"/>
      <c r="V40" s="10"/>
    </row>
    <row r="41" spans="1:32" ht="35.4" customHeight="1" x14ac:dyDescent="0.3">
      <c r="A41" s="21"/>
      <c r="B41" s="22"/>
      <c r="C41" s="24"/>
      <c r="D41" s="24"/>
      <c r="E41" s="24"/>
      <c r="F41" s="24"/>
      <c r="G41" s="24"/>
      <c r="H41" s="4"/>
      <c r="I41" s="4"/>
      <c r="J41" s="26"/>
      <c r="K41" s="27"/>
      <c r="L41" s="27"/>
      <c r="M41" s="27"/>
      <c r="V41" s="10"/>
    </row>
    <row r="42" spans="1:32" ht="35.4" customHeight="1" x14ac:dyDescent="0.3">
      <c r="A42" s="78" t="s">
        <v>92</v>
      </c>
      <c r="B42" s="78"/>
      <c r="C42" s="78"/>
      <c r="D42" s="78"/>
      <c r="E42" s="78"/>
      <c r="F42" s="78"/>
      <c r="G42" s="78"/>
      <c r="H42" s="78"/>
      <c r="I42" s="78"/>
      <c r="J42" s="78"/>
      <c r="K42" s="27"/>
      <c r="L42" s="27"/>
      <c r="M42" s="27"/>
      <c r="V42" s="10"/>
    </row>
    <row r="43" spans="1:32" ht="35.4" customHeight="1" x14ac:dyDescent="0.3">
      <c r="A43" s="60" t="str">
        <f>'Orleans-Prijs'!A42</f>
        <v>Zetnummer 1000</v>
      </c>
      <c r="B43" s="61"/>
      <c r="C43" s="7"/>
      <c r="D43" s="24"/>
      <c r="E43" s="7"/>
      <c r="F43" s="24"/>
      <c r="G43" s="7"/>
      <c r="H43" s="4"/>
      <c r="I43" s="42"/>
      <c r="J43" s="43">
        <f>'Orleans-Prijs'!B42</f>
        <v>0.25</v>
      </c>
      <c r="K43" s="27">
        <v>1</v>
      </c>
      <c r="L43" s="27">
        <v>1</v>
      </c>
      <c r="M43" s="27">
        <f>IF($E$3=1,1,1)</f>
        <v>1</v>
      </c>
      <c r="O43" s="78"/>
      <c r="P43" s="78"/>
      <c r="Q43" s="78"/>
      <c r="R43" s="78"/>
      <c r="S43" s="78"/>
      <c r="V43" s="10">
        <f t="shared" ref="V43:V56" si="22">SUM(C43*K43)+(E43*L43)+(G43*M43)</f>
        <v>0</v>
      </c>
    </row>
    <row r="44" spans="1:32" ht="35.4" customHeight="1" x14ac:dyDescent="0.3">
      <c r="A44" s="60" t="str">
        <f>'Orleans-Prijs'!A43</f>
        <v>Zetnummer 1001</v>
      </c>
      <c r="B44" s="61"/>
      <c r="C44" s="7"/>
      <c r="D44" s="24"/>
      <c r="E44" s="7"/>
      <c r="F44" s="24"/>
      <c r="G44" s="7"/>
      <c r="H44" s="4"/>
      <c r="I44" s="42"/>
      <c r="J44" s="43">
        <f>'Orleans-Prijs'!B43</f>
        <v>2.75</v>
      </c>
      <c r="K44" s="27">
        <v>1</v>
      </c>
      <c r="L44" s="27">
        <v>1</v>
      </c>
      <c r="M44" s="27">
        <f>IF($E$3=1,1,1)</f>
        <v>1</v>
      </c>
      <c r="O44" s="78"/>
      <c r="P44" s="78"/>
      <c r="Q44" s="78"/>
      <c r="R44" s="78"/>
      <c r="S44" s="78"/>
      <c r="V44" s="10">
        <f t="shared" si="22"/>
        <v>0</v>
      </c>
    </row>
    <row r="45" spans="1:32" ht="35.4" customHeight="1" x14ac:dyDescent="0.3">
      <c r="A45" s="60" t="str">
        <f>'Orleans-Prijs'!A44</f>
        <v>Zetnummer 2000</v>
      </c>
      <c r="B45" s="61"/>
      <c r="C45" s="7"/>
      <c r="D45" s="24"/>
      <c r="E45" s="7"/>
      <c r="F45" s="24"/>
      <c r="G45" s="7"/>
      <c r="H45" s="4"/>
      <c r="I45" s="42"/>
      <c r="J45" s="43">
        <f>'Orleans-Prijs'!B44</f>
        <v>0.75</v>
      </c>
      <c r="K45" s="27">
        <v>1</v>
      </c>
      <c r="L45" s="27">
        <v>1</v>
      </c>
      <c r="M45" s="27">
        <f>IF($E$3=1,1,1)</f>
        <v>1</v>
      </c>
      <c r="O45" s="56" t="s">
        <v>54</v>
      </c>
      <c r="P45" s="57"/>
      <c r="Q45" s="57"/>
      <c r="R45" s="57"/>
      <c r="S45" s="58"/>
      <c r="V45" s="10">
        <f t="shared" si="22"/>
        <v>0</v>
      </c>
    </row>
    <row r="46" spans="1:32" ht="35.4" customHeight="1" x14ac:dyDescent="0.3">
      <c r="A46" s="60" t="str">
        <f>'Orleans-Prijs'!A45</f>
        <v>Zetnummer 2001</v>
      </c>
      <c r="B46" s="61"/>
      <c r="C46" s="44"/>
      <c r="D46" s="24"/>
      <c r="E46" s="44"/>
      <c r="F46" s="24"/>
      <c r="G46" s="44"/>
      <c r="H46" s="4"/>
      <c r="I46" s="42"/>
      <c r="J46" s="43">
        <f>'Orleans-Prijs'!B45</f>
        <v>3.25</v>
      </c>
      <c r="K46" s="27">
        <v>10</v>
      </c>
      <c r="L46" s="27">
        <v>10</v>
      </c>
      <c r="M46" s="27">
        <f>IF($E$3=1,25,10)</f>
        <v>10</v>
      </c>
      <c r="O46" s="28"/>
      <c r="P46" s="29" t="s">
        <v>21</v>
      </c>
      <c r="Q46" s="29" t="s">
        <v>22</v>
      </c>
      <c r="R46" s="29" t="s">
        <v>23</v>
      </c>
      <c r="S46" s="30" t="s">
        <v>24</v>
      </c>
      <c r="V46" s="10">
        <f t="shared" si="22"/>
        <v>0</v>
      </c>
    </row>
    <row r="47" spans="1:32" ht="35.4" customHeight="1" x14ac:dyDescent="0.3">
      <c r="A47" s="60" t="str">
        <f>'Orleans-Prijs'!A46</f>
        <v>Zetnummer 3000</v>
      </c>
      <c r="B47" s="61"/>
      <c r="C47" s="7"/>
      <c r="D47" s="24"/>
      <c r="E47" s="7"/>
      <c r="F47" s="24"/>
      <c r="G47" s="7"/>
      <c r="H47" s="4"/>
      <c r="I47" s="42"/>
      <c r="J47" s="43">
        <f>'Orleans-Prijs'!B46</f>
        <v>1.5</v>
      </c>
      <c r="K47" s="27">
        <v>2</v>
      </c>
      <c r="L47" s="27">
        <v>2</v>
      </c>
      <c r="M47" s="27">
        <f>IF($E$3=1,2,2)</f>
        <v>2</v>
      </c>
      <c r="O47" s="34" t="s">
        <v>27</v>
      </c>
      <c r="P47" s="35"/>
      <c r="Q47" s="35">
        <f t="shared" ref="Q47:Q54" si="23">P47</f>
        <v>0</v>
      </c>
      <c r="R47" s="35">
        <f t="shared" ref="R47:R54" si="24">P47</f>
        <v>0</v>
      </c>
      <c r="S47" s="35">
        <f t="shared" ref="S47:S54" si="25">P47</f>
        <v>0</v>
      </c>
      <c r="V47" s="10">
        <f t="shared" si="22"/>
        <v>0</v>
      </c>
      <c r="Y47" s="56" t="s">
        <v>17</v>
      </c>
      <c r="Z47" s="57"/>
      <c r="AA47" s="57"/>
      <c r="AB47" s="57"/>
      <c r="AC47" s="58"/>
      <c r="AE47" s="1" t="s">
        <v>94</v>
      </c>
      <c r="AF47" s="1" t="s">
        <v>2</v>
      </c>
    </row>
    <row r="48" spans="1:32" ht="35.4" customHeight="1" x14ac:dyDescent="0.3">
      <c r="A48" s="60" t="str">
        <f>'Orleans-Prijs'!A47</f>
        <v>Zetnummer 3211</v>
      </c>
      <c r="B48" s="61"/>
      <c r="C48" s="7"/>
      <c r="D48" s="24"/>
      <c r="E48" s="7"/>
      <c r="F48" s="24"/>
      <c r="G48" s="7"/>
      <c r="H48" s="4"/>
      <c r="I48" s="42"/>
      <c r="J48" s="43">
        <f>'Orleans-Prijs'!B47</f>
        <v>5</v>
      </c>
      <c r="K48" s="27">
        <f t="shared" si="18"/>
        <v>5</v>
      </c>
      <c r="L48" s="27">
        <f t="shared" si="16"/>
        <v>5</v>
      </c>
      <c r="M48" s="27">
        <f t="shared" si="16"/>
        <v>5</v>
      </c>
      <c r="O48" s="34" t="s">
        <v>29</v>
      </c>
      <c r="P48" s="35"/>
      <c r="Q48" s="35">
        <f t="shared" si="23"/>
        <v>0</v>
      </c>
      <c r="R48" s="35">
        <f t="shared" si="24"/>
        <v>0</v>
      </c>
      <c r="S48" s="35">
        <f t="shared" si="25"/>
        <v>0</v>
      </c>
      <c r="V48" s="10">
        <f t="shared" si="22"/>
        <v>0</v>
      </c>
      <c r="Y48" s="31"/>
      <c r="Z48" s="1" t="s">
        <v>21</v>
      </c>
      <c r="AA48" s="1" t="s">
        <v>22</v>
      </c>
      <c r="AB48" s="1" t="s">
        <v>23</v>
      </c>
      <c r="AC48" s="32" t="s">
        <v>24</v>
      </c>
    </row>
    <row r="49" spans="1:32" ht="35.4" customHeight="1" x14ac:dyDescent="0.3">
      <c r="A49" s="60" t="str">
        <f>'Orleans-Prijs'!A48</f>
        <v>Zetnummer 3333</v>
      </c>
      <c r="B49" s="61"/>
      <c r="C49" s="7"/>
      <c r="D49" s="24"/>
      <c r="E49" s="7"/>
      <c r="F49" s="24"/>
      <c r="G49" s="7"/>
      <c r="H49" s="4"/>
      <c r="I49" s="42"/>
      <c r="J49" s="43">
        <f>'Orleans-Prijs'!B48</f>
        <v>12</v>
      </c>
      <c r="K49" s="27">
        <f t="shared" si="18"/>
        <v>12</v>
      </c>
      <c r="L49" s="27">
        <f t="shared" si="16"/>
        <v>12</v>
      </c>
      <c r="M49" s="27">
        <f t="shared" si="16"/>
        <v>12</v>
      </c>
      <c r="O49" s="34" t="s">
        <v>31</v>
      </c>
      <c r="P49" s="35"/>
      <c r="Q49" s="35">
        <f t="shared" si="23"/>
        <v>0</v>
      </c>
      <c r="R49" s="35">
        <f t="shared" si="24"/>
        <v>0</v>
      </c>
      <c r="S49" s="35">
        <f t="shared" si="25"/>
        <v>0</v>
      </c>
      <c r="T49" s="1">
        <v>0.3</v>
      </c>
      <c r="V49" s="10">
        <f t="shared" si="22"/>
        <v>0</v>
      </c>
      <c r="W49" s="36">
        <f t="shared" ref="W49:W56" si="26">SUM(P47:S47)*T49</f>
        <v>0</v>
      </c>
      <c r="Y49" s="37" t="str">
        <f t="shared" ref="Y49:Y56" si="27">IF(E$3=1,AE49,AF49)</f>
        <v>Ja</v>
      </c>
      <c r="Z49" s="1" t="str">
        <f>Y49</f>
        <v>Ja</v>
      </c>
      <c r="AA49" s="1" t="str">
        <f>Z49</f>
        <v>Ja</v>
      </c>
      <c r="AB49" s="1" t="str">
        <f t="shared" ref="AB49:AC49" si="28">AA49</f>
        <v>Ja</v>
      </c>
      <c r="AC49" s="1" t="str">
        <f t="shared" si="28"/>
        <v>Ja</v>
      </c>
      <c r="AE49" s="38" t="str">
        <f>'Orleans-Prijs'!K32</f>
        <v>Ja</v>
      </c>
      <c r="AF49" s="38" t="s">
        <v>13</v>
      </c>
    </row>
    <row r="50" spans="1:32" ht="35.4" customHeight="1" x14ac:dyDescent="0.3">
      <c r="A50" s="60" t="str">
        <f>'Orleans-Prijs'!A49</f>
        <v>Zetnummer 5433</v>
      </c>
      <c r="B50" s="61"/>
      <c r="C50" s="7"/>
      <c r="D50" s="24"/>
      <c r="E50" s="7"/>
      <c r="F50" s="24"/>
      <c r="G50" s="7"/>
      <c r="H50" s="4"/>
      <c r="I50" s="42"/>
      <c r="J50" s="43">
        <f>'Orleans-Prijs'!B49</f>
        <v>15.5</v>
      </c>
      <c r="K50" s="27">
        <f t="shared" si="18"/>
        <v>15.5</v>
      </c>
      <c r="L50" s="27">
        <f t="shared" si="16"/>
        <v>15.5</v>
      </c>
      <c r="M50" s="27">
        <f>IF($E$3=1,10,5)</f>
        <v>5</v>
      </c>
      <c r="O50" s="34" t="s">
        <v>33</v>
      </c>
      <c r="P50" s="35"/>
      <c r="Q50" s="35">
        <f t="shared" si="23"/>
        <v>0</v>
      </c>
      <c r="R50" s="35">
        <f t="shared" si="24"/>
        <v>0</v>
      </c>
      <c r="S50" s="35">
        <f t="shared" si="25"/>
        <v>0</v>
      </c>
      <c r="T50" s="1">
        <v>0.9</v>
      </c>
      <c r="V50" s="10">
        <f t="shared" si="22"/>
        <v>0</v>
      </c>
      <c r="W50" s="36">
        <f t="shared" si="26"/>
        <v>0</v>
      </c>
      <c r="Y50" s="37" t="str">
        <f t="shared" si="27"/>
        <v>Ja</v>
      </c>
      <c r="Z50" s="1" t="str">
        <f t="shared" ref="Z50:AC56" si="29">Y50</f>
        <v>Ja</v>
      </c>
      <c r="AA50" s="1" t="str">
        <f t="shared" si="29"/>
        <v>Ja</v>
      </c>
      <c r="AB50" s="1" t="str">
        <f t="shared" si="29"/>
        <v>Ja</v>
      </c>
      <c r="AC50" s="1" t="str">
        <f t="shared" si="29"/>
        <v>Ja</v>
      </c>
      <c r="AE50" s="38" t="str">
        <f>'Orleans-Prijs'!K33</f>
        <v>Ja</v>
      </c>
      <c r="AF50" s="38" t="s">
        <v>13</v>
      </c>
    </row>
    <row r="51" spans="1:32" ht="35.4" customHeight="1" x14ac:dyDescent="0.3">
      <c r="A51" s="60" t="str">
        <f>'Orleans-Prijs'!A50</f>
        <v>Zetnummer 6544</v>
      </c>
      <c r="B51" s="61"/>
      <c r="C51" s="7"/>
      <c r="D51" s="24"/>
      <c r="E51" s="7"/>
      <c r="F51" s="24"/>
      <c r="G51" s="7"/>
      <c r="H51" s="4"/>
      <c r="I51" s="42"/>
      <c r="J51" s="43">
        <f>'Orleans-Prijs'!B50</f>
        <v>22.5</v>
      </c>
      <c r="K51" s="27">
        <f t="shared" si="18"/>
        <v>22.5</v>
      </c>
      <c r="L51" s="27">
        <f t="shared" si="18"/>
        <v>22.5</v>
      </c>
      <c r="M51" s="27">
        <f t="shared" si="18"/>
        <v>22.5</v>
      </c>
      <c r="O51" s="34" t="s">
        <v>36</v>
      </c>
      <c r="P51" s="35"/>
      <c r="Q51" s="35">
        <f t="shared" si="23"/>
        <v>0</v>
      </c>
      <c r="R51" s="35">
        <f t="shared" si="24"/>
        <v>0</v>
      </c>
      <c r="S51" s="35">
        <f t="shared" si="25"/>
        <v>0</v>
      </c>
      <c r="T51" s="1">
        <v>1.8</v>
      </c>
      <c r="V51" s="10">
        <f t="shared" si="22"/>
        <v>0</v>
      </c>
      <c r="W51" s="36">
        <f t="shared" si="26"/>
        <v>0</v>
      </c>
      <c r="Y51" s="37" t="str">
        <f t="shared" si="27"/>
        <v>Ja</v>
      </c>
      <c r="Z51" s="1" t="str">
        <f t="shared" si="29"/>
        <v>Ja</v>
      </c>
      <c r="AA51" s="1" t="str">
        <f t="shared" si="29"/>
        <v>Ja</v>
      </c>
      <c r="AB51" s="1" t="str">
        <f t="shared" si="29"/>
        <v>Ja</v>
      </c>
      <c r="AC51" s="1" t="str">
        <f t="shared" si="29"/>
        <v>Ja</v>
      </c>
      <c r="AE51" s="38" t="str">
        <f>'Orleans-Prijs'!K34</f>
        <v>Ja</v>
      </c>
      <c r="AF51" s="38" t="s">
        <v>13</v>
      </c>
    </row>
    <row r="52" spans="1:32" ht="35.4" customHeight="1" x14ac:dyDescent="0.3">
      <c r="A52" s="60" t="str">
        <f>'Orleans-Prijs'!A51</f>
        <v>Bon (2)</v>
      </c>
      <c r="B52" s="61"/>
      <c r="C52" s="7"/>
      <c r="D52" s="24"/>
      <c r="E52" s="7"/>
      <c r="F52" s="24"/>
      <c r="G52" s="7"/>
      <c r="H52" s="4"/>
      <c r="I52" s="42"/>
      <c r="J52" s="43">
        <f>'Orleans-Prijs'!B51</f>
        <v>2</v>
      </c>
      <c r="K52" s="27">
        <f t="shared" si="18"/>
        <v>2</v>
      </c>
      <c r="L52" s="27">
        <f t="shared" si="18"/>
        <v>2</v>
      </c>
      <c r="M52" s="27">
        <f t="shared" si="18"/>
        <v>2</v>
      </c>
      <c r="O52" s="34" t="s">
        <v>36</v>
      </c>
      <c r="P52" s="35"/>
      <c r="Q52" s="35">
        <f t="shared" ref="Q52" si="30">P52</f>
        <v>0</v>
      </c>
      <c r="R52" s="35">
        <f t="shared" ref="R52" si="31">P52</f>
        <v>0</v>
      </c>
      <c r="S52" s="35">
        <f t="shared" ref="S52" si="32">P52</f>
        <v>0</v>
      </c>
      <c r="T52" s="1">
        <v>1.8</v>
      </c>
      <c r="V52" s="10">
        <f t="shared" ref="V52" si="33">SUM(C52*K52)+(E52*L52)+(G52*M52)</f>
        <v>0</v>
      </c>
      <c r="W52" s="36">
        <f t="shared" ref="W52" si="34">SUM(P50:S50)*T52</f>
        <v>0</v>
      </c>
      <c r="Y52" s="37" t="str">
        <f t="shared" ref="Y52" si="35">IF(E$3=1,AE52,AF52)</f>
        <v>Ja</v>
      </c>
      <c r="Z52" s="1" t="str">
        <f t="shared" ref="Z52" si="36">Y52</f>
        <v>Ja</v>
      </c>
      <c r="AA52" s="1" t="str">
        <f t="shared" ref="AA52" si="37">Z52</f>
        <v>Ja</v>
      </c>
      <c r="AB52" s="1" t="str">
        <f t="shared" ref="AB52" si="38">AA52</f>
        <v>Ja</v>
      </c>
      <c r="AC52" s="1" t="str">
        <f t="shared" ref="AC52" si="39">AB52</f>
        <v>Ja</v>
      </c>
      <c r="AE52" s="38" t="str">
        <f>'Orleans-Prijs'!K35</f>
        <v>Ja</v>
      </c>
      <c r="AF52" s="38" t="s">
        <v>13</v>
      </c>
    </row>
    <row r="53" spans="1:32" ht="35.4" customHeight="1" x14ac:dyDescent="0.3">
      <c r="A53" s="60" t="str">
        <f>'Orleans-Prijs'!A52</f>
        <v>Bonserie 2A - per serie (3)</v>
      </c>
      <c r="B53" s="61"/>
      <c r="C53" s="7"/>
      <c r="D53" s="24"/>
      <c r="E53" s="7"/>
      <c r="F53" s="24"/>
      <c r="G53" s="7"/>
      <c r="H53" s="4"/>
      <c r="I53" s="42" t="s">
        <v>28</v>
      </c>
      <c r="J53" s="43">
        <f>'Orleans-Prijs'!B52</f>
        <v>5</v>
      </c>
      <c r="K53" s="27">
        <f t="shared" si="18"/>
        <v>5</v>
      </c>
      <c r="L53" s="27">
        <f t="shared" si="18"/>
        <v>5</v>
      </c>
      <c r="M53" s="27">
        <f t="shared" si="18"/>
        <v>5</v>
      </c>
      <c r="O53" s="34" t="s">
        <v>38</v>
      </c>
      <c r="P53" s="35"/>
      <c r="Q53" s="35">
        <f t="shared" si="23"/>
        <v>0</v>
      </c>
      <c r="R53" s="35">
        <f t="shared" si="24"/>
        <v>0</v>
      </c>
      <c r="S53" s="35">
        <f t="shared" si="25"/>
        <v>0</v>
      </c>
      <c r="T53" s="1">
        <v>3</v>
      </c>
      <c r="V53" s="10">
        <f t="shared" si="22"/>
        <v>0</v>
      </c>
      <c r="W53" s="36">
        <f>SUM(P50:S50)*T53</f>
        <v>0</v>
      </c>
      <c r="Y53" s="37" t="str">
        <f t="shared" si="27"/>
        <v>Nee</v>
      </c>
      <c r="Z53" s="1" t="str">
        <f t="shared" si="29"/>
        <v>Nee</v>
      </c>
      <c r="AA53" s="1" t="str">
        <f t="shared" si="29"/>
        <v>Nee</v>
      </c>
      <c r="AB53" s="1" t="str">
        <f t="shared" si="29"/>
        <v>Nee</v>
      </c>
      <c r="AC53" s="1" t="str">
        <f t="shared" si="29"/>
        <v>Nee</v>
      </c>
      <c r="AE53" s="38" t="str">
        <f>'Orleans-Prijs'!K35</f>
        <v>Ja</v>
      </c>
      <c r="AF53" s="38" t="s">
        <v>4</v>
      </c>
    </row>
    <row r="54" spans="1:32" ht="35.4" customHeight="1" x14ac:dyDescent="0.3">
      <c r="A54" s="60" t="str">
        <f>'Orleans-Prijs'!A53</f>
        <v>Bonserie 3A - per serie (4)</v>
      </c>
      <c r="B54" s="61"/>
      <c r="C54" s="7"/>
      <c r="D54" s="24"/>
      <c r="E54" s="7"/>
      <c r="F54" s="24"/>
      <c r="G54" s="7"/>
      <c r="H54" s="4"/>
      <c r="I54" s="42" t="s">
        <v>30</v>
      </c>
      <c r="J54" s="43">
        <f>'Orleans-Prijs'!B53</f>
        <v>5</v>
      </c>
      <c r="K54" s="27">
        <f t="shared" si="18"/>
        <v>5</v>
      </c>
      <c r="L54" s="27">
        <f t="shared" si="18"/>
        <v>5</v>
      </c>
      <c r="M54" s="27">
        <f t="shared" si="18"/>
        <v>5</v>
      </c>
      <c r="O54" s="34" t="s">
        <v>40</v>
      </c>
      <c r="P54" s="35"/>
      <c r="Q54" s="35">
        <f t="shared" si="23"/>
        <v>0</v>
      </c>
      <c r="R54" s="35">
        <f t="shared" si="24"/>
        <v>0</v>
      </c>
      <c r="S54" s="35">
        <f t="shared" si="25"/>
        <v>0</v>
      </c>
      <c r="T54" s="1">
        <v>4.5</v>
      </c>
      <c r="V54" s="10">
        <f t="shared" si="22"/>
        <v>0</v>
      </c>
      <c r="W54" s="36">
        <f>SUM(P51:S51)*T54</f>
        <v>0</v>
      </c>
      <c r="Y54" s="37" t="str">
        <f t="shared" si="27"/>
        <v>Nee</v>
      </c>
      <c r="Z54" s="1" t="str">
        <f t="shared" si="29"/>
        <v>Nee</v>
      </c>
      <c r="AA54" s="1" t="str">
        <f t="shared" si="29"/>
        <v>Nee</v>
      </c>
      <c r="AB54" s="1" t="str">
        <f t="shared" si="29"/>
        <v>Nee</v>
      </c>
      <c r="AC54" s="1" t="str">
        <f t="shared" si="29"/>
        <v>Nee</v>
      </c>
      <c r="AE54" s="38" t="str">
        <f>'Orleans-Prijs'!K36</f>
        <v>Ja</v>
      </c>
      <c r="AF54" s="38" t="s">
        <v>4</v>
      </c>
    </row>
    <row r="55" spans="1:32" ht="35.4" customHeight="1" x14ac:dyDescent="0.3">
      <c r="A55" s="60" t="str">
        <f>'Orleans-Prijs'!A54</f>
        <v>Kaartserie (6)</v>
      </c>
      <c r="B55" s="61"/>
      <c r="C55" s="7"/>
      <c r="D55" s="24"/>
      <c r="E55" s="7"/>
      <c r="F55" s="24"/>
      <c r="G55" s="7"/>
      <c r="H55" s="4"/>
      <c r="I55" s="42" t="s">
        <v>32</v>
      </c>
      <c r="J55" s="43">
        <f>'Orleans-Prijs'!B54</f>
        <v>2</v>
      </c>
      <c r="K55" s="27">
        <v>2.5</v>
      </c>
      <c r="L55" s="27">
        <v>2.5</v>
      </c>
      <c r="M55" s="27">
        <f>IF(E3=1,2.5,1.5)</f>
        <v>1.5</v>
      </c>
      <c r="T55" s="1">
        <v>7</v>
      </c>
      <c r="V55" s="10">
        <f t="shared" si="22"/>
        <v>0</v>
      </c>
      <c r="W55" s="36">
        <f t="shared" si="26"/>
        <v>0</v>
      </c>
      <c r="Y55" s="37" t="str">
        <f t="shared" si="27"/>
        <v>Nee</v>
      </c>
      <c r="Z55" s="1" t="str">
        <f t="shared" si="29"/>
        <v>Nee</v>
      </c>
      <c r="AA55" s="1" t="str">
        <f t="shared" si="29"/>
        <v>Nee</v>
      </c>
      <c r="AB55" s="1" t="str">
        <f t="shared" si="29"/>
        <v>Nee</v>
      </c>
      <c r="AC55" s="1" t="str">
        <f t="shared" si="29"/>
        <v>Nee</v>
      </c>
      <c r="AE55" s="38" t="str">
        <f>'Orleans-Prijs'!K37</f>
        <v>Ja</v>
      </c>
      <c r="AF55" s="38" t="s">
        <v>4</v>
      </c>
    </row>
    <row r="56" spans="1:32" ht="35.4" hidden="1" customHeight="1" x14ac:dyDescent="0.3">
      <c r="A56" s="60">
        <f>'Orleans-Prijs'!A55</f>
        <v>0</v>
      </c>
      <c r="B56" s="61"/>
      <c r="C56" s="7"/>
      <c r="D56" s="24"/>
      <c r="E56" s="7"/>
      <c r="F56" s="24"/>
      <c r="G56" s="7"/>
      <c r="H56" s="4"/>
      <c r="I56" s="42" t="s">
        <v>37</v>
      </c>
      <c r="J56" s="43">
        <f>'Orleans-Prijs'!B55</f>
        <v>0</v>
      </c>
      <c r="K56" s="27">
        <f t="shared" si="18"/>
        <v>0</v>
      </c>
      <c r="L56" s="27">
        <f t="shared" si="18"/>
        <v>0</v>
      </c>
      <c r="M56" s="27">
        <f t="shared" si="18"/>
        <v>0</v>
      </c>
      <c r="T56" s="1">
        <v>12</v>
      </c>
      <c r="V56" s="10">
        <f t="shared" si="22"/>
        <v>0</v>
      </c>
      <c r="W56" s="36">
        <f t="shared" si="26"/>
        <v>0</v>
      </c>
      <c r="Y56" s="37" t="str">
        <f t="shared" si="27"/>
        <v>Nee</v>
      </c>
      <c r="Z56" s="1" t="str">
        <f t="shared" si="29"/>
        <v>Nee</v>
      </c>
      <c r="AA56" s="1" t="str">
        <f t="shared" si="29"/>
        <v>Nee</v>
      </c>
      <c r="AB56" s="1" t="str">
        <f t="shared" si="29"/>
        <v>Nee</v>
      </c>
      <c r="AC56" s="1" t="str">
        <f t="shared" si="29"/>
        <v>Nee</v>
      </c>
      <c r="AE56" s="38" t="str">
        <f>'Orleans-Prijs'!K38</f>
        <v>Ja</v>
      </c>
      <c r="AF56" s="38" t="s">
        <v>4</v>
      </c>
    </row>
  </sheetData>
  <sheetProtection algorithmName="SHA-512" hashValue="1PUP1A+YUmnIMFE6pUy0Cas3bS78v4WgISURqLe3I7iciBtGizGDv4IrQEY/7Jxdu4SofY6dl6Nab7Jup3tKyQ==" saltValue="hbv0NyYn2rJPnWMxCdYm/w==" spinCount="100000" sheet="1" formatCells="0" selectLockedCells="1"/>
  <mergeCells count="37">
    <mergeCell ref="A5:H5"/>
    <mergeCell ref="A6:H6"/>
    <mergeCell ref="A7:H7"/>
    <mergeCell ref="A8:H8"/>
    <mergeCell ref="A1:S1"/>
    <mergeCell ref="A2:C2"/>
    <mergeCell ref="E2:S2"/>
    <mergeCell ref="A3:C3"/>
    <mergeCell ref="E3:N3"/>
    <mergeCell ref="AK8:AM8"/>
    <mergeCell ref="AN8:AP8"/>
    <mergeCell ref="O10:S10"/>
    <mergeCell ref="Y10:AC10"/>
    <mergeCell ref="A11:A24"/>
    <mergeCell ref="AE9:AF9"/>
    <mergeCell ref="Y25:AC25"/>
    <mergeCell ref="A29:A38"/>
    <mergeCell ref="O29:S29"/>
    <mergeCell ref="A50:B50"/>
    <mergeCell ref="A42:J42"/>
    <mergeCell ref="A43:B43"/>
    <mergeCell ref="O43:S43"/>
    <mergeCell ref="A44:B44"/>
    <mergeCell ref="O44:S44"/>
    <mergeCell ref="A45:B45"/>
    <mergeCell ref="O45:S45"/>
    <mergeCell ref="A46:B46"/>
    <mergeCell ref="A47:B47"/>
    <mergeCell ref="Y47:AC47"/>
    <mergeCell ref="A48:B48"/>
    <mergeCell ref="A49:B49"/>
    <mergeCell ref="A51:B51"/>
    <mergeCell ref="A53:B53"/>
    <mergeCell ref="A54:B54"/>
    <mergeCell ref="A55:B55"/>
    <mergeCell ref="A56:B56"/>
    <mergeCell ref="A52:B52"/>
  </mergeCells>
  <conditionalFormatting sqref="A3 D3:E3 A4:E4">
    <cfRule type="expression" dxfId="53" priority="43">
      <formula>SUM($J$5:$J$7)&gt;0</formula>
    </cfRule>
  </conditionalFormatting>
  <conditionalFormatting sqref="A10:J41 A42 A43:J56">
    <cfRule type="expression" dxfId="52" priority="4">
      <formula>SUM($J$5:$J$7)=0</formula>
    </cfRule>
  </conditionalFormatting>
  <conditionalFormatting sqref="A9:S24 A25:N37 A38:S41 A43:O45 A46:S52 A53:N56 O29:S37 O53:S54 A42 J51:J56 A52:B56 I5:S7 A5:A8 K42:S42">
    <cfRule type="expression" dxfId="51" priority="8" stopIfTrue="1">
      <formula>$E$2=""</formula>
    </cfRule>
  </conditionalFormatting>
  <conditionalFormatting sqref="C10:C41 C43:C56">
    <cfRule type="expression" dxfId="50" priority="37" stopIfTrue="1">
      <formula>SUM($J$5:$J$6)=0</formula>
    </cfRule>
  </conditionalFormatting>
  <conditionalFormatting sqref="C11:C24">
    <cfRule type="expression" dxfId="49" priority="45">
      <formula>SUM($C$12:$C$24)&gt;SUM($J$5:$J$6)</formula>
    </cfRule>
  </conditionalFormatting>
  <conditionalFormatting sqref="C12:C24">
    <cfRule type="expression" dxfId="48" priority="47">
      <formula>AH10="Ja"</formula>
    </cfRule>
  </conditionalFormatting>
  <conditionalFormatting sqref="C29:C38">
    <cfRule type="expression" dxfId="47" priority="94">
      <formula>SUM($C$29:$C$38)&gt;SUM($J$5:$J$6)</formula>
    </cfRule>
  </conditionalFormatting>
  <conditionalFormatting sqref="C29:H38">
    <cfRule type="cellIs" dxfId="46" priority="97" operator="equal">
      <formula>0</formula>
    </cfRule>
  </conditionalFormatting>
  <conditionalFormatting sqref="C11:I11">
    <cfRule type="cellIs" dxfId="45" priority="93" operator="equal">
      <formula>0</formula>
    </cfRule>
  </conditionalFormatting>
  <conditionalFormatting sqref="E2">
    <cfRule type="expression" dxfId="44" priority="42" stopIfTrue="1">
      <formula>$E$2=" "</formula>
    </cfRule>
  </conditionalFormatting>
  <conditionalFormatting sqref="E3">
    <cfRule type="expression" dxfId="43" priority="38">
      <formula>$E$3=""</formula>
    </cfRule>
  </conditionalFormatting>
  <conditionalFormatting sqref="E10:E41 E43:E56">
    <cfRule type="expression" dxfId="42" priority="7">
      <formula>$J$6=0</formula>
    </cfRule>
  </conditionalFormatting>
  <conditionalFormatting sqref="E11:E24">
    <cfRule type="expression" dxfId="41" priority="44">
      <formula>SUM($E$12:$E$24)&gt;$J$6</formula>
    </cfRule>
  </conditionalFormatting>
  <conditionalFormatting sqref="E12:E24">
    <cfRule type="expression" dxfId="40" priority="48">
      <formula>AI10="Ja"</formula>
    </cfRule>
  </conditionalFormatting>
  <conditionalFormatting sqref="E29:E38">
    <cfRule type="expression" dxfId="39" priority="95">
      <formula>SUM($E$29:$E$38)&gt;$J$6</formula>
    </cfRule>
  </conditionalFormatting>
  <conditionalFormatting sqref="G12:G24">
    <cfRule type="expression" dxfId="38" priority="49">
      <formula>AJ10="Ja"</formula>
    </cfRule>
  </conditionalFormatting>
  <conditionalFormatting sqref="G10:H41 G43:H56">
    <cfRule type="expression" dxfId="37" priority="39" stopIfTrue="1">
      <formula>$J$7=0</formula>
    </cfRule>
  </conditionalFormatting>
  <conditionalFormatting sqref="G11:H24">
    <cfRule type="expression" dxfId="36" priority="6">
      <formula>SUM($G$12:$G$24)&gt;$J$7</formula>
    </cfRule>
  </conditionalFormatting>
  <conditionalFormatting sqref="G29:H38">
    <cfRule type="expression" dxfId="35" priority="96">
      <formula>SUM($G$29:$G$38)&gt;$J$7</formula>
    </cfRule>
  </conditionalFormatting>
  <conditionalFormatting sqref="I10:I41 I43:I56">
    <cfRule type="expression" dxfId="34" priority="46">
      <formula>SUM($J$5:$J$6)&gt;0</formula>
    </cfRule>
  </conditionalFormatting>
  <conditionalFormatting sqref="I8:P8 R8:S8">
    <cfRule type="expression" dxfId="33" priority="1" stopIfTrue="1">
      <formula>$E$2=""</formula>
    </cfRule>
  </conditionalFormatting>
  <conditionalFormatting sqref="J7">
    <cfRule type="expression" dxfId="32" priority="3">
      <formula>AND($E$3=2,NOW()&lt;44353)</formula>
    </cfRule>
  </conditionalFormatting>
  <conditionalFormatting sqref="J5:M7">
    <cfRule type="expression" dxfId="31" priority="41">
      <formula>$J$2&gt;0</formula>
    </cfRule>
  </conditionalFormatting>
  <conditionalFormatting sqref="O10:S11">
    <cfRule type="expression" dxfId="30" priority="2">
      <formula>$Y$12="Nee"</formula>
    </cfRule>
  </conditionalFormatting>
  <conditionalFormatting sqref="O10:S18">
    <cfRule type="expression" dxfId="29" priority="15">
      <formula>SUM($J$5:$J$6)=0</formula>
    </cfRule>
  </conditionalFormatting>
  <conditionalFormatting sqref="O12:S18 O30:S37 O46:S54 O43:O45 O29 O22:S22">
    <cfRule type="expression" dxfId="28" priority="40">
      <formula>O12=1</formula>
    </cfRule>
  </conditionalFormatting>
  <conditionalFormatting sqref="O12:S18">
    <cfRule type="expression" dxfId="27" priority="33">
      <formula>Y12="Ja"</formula>
    </cfRule>
  </conditionalFormatting>
  <conditionalFormatting sqref="O29:S37">
    <cfRule type="expression" dxfId="26" priority="9">
      <formula>$J$6=0</formula>
    </cfRule>
  </conditionalFormatting>
  <conditionalFormatting sqref="O31:S37">
    <cfRule type="expression" dxfId="25" priority="14">
      <formula>Y27="Ja"</formula>
    </cfRule>
  </conditionalFormatting>
  <conditionalFormatting sqref="O43:S54">
    <cfRule type="expression" dxfId="24" priority="10" stopIfTrue="1">
      <formula>$J$7=0</formula>
    </cfRule>
  </conditionalFormatting>
  <conditionalFormatting sqref="O47:S49 O53:S54">
    <cfRule type="expression" dxfId="23" priority="13">
      <formula>Y49="Ja"</formula>
    </cfRule>
  </conditionalFormatting>
  <conditionalFormatting sqref="O50:S52">
    <cfRule type="expression" dxfId="22" priority="125">
      <formula>Y53="Ja"</formula>
    </cfRule>
  </conditionalFormatting>
  <conditionalFormatting sqref="P12:P18">
    <cfRule type="expression" dxfId="21" priority="82">
      <formula>SUM($P$12:$P$18)&gt;SUM($J$5:$J$6)</formula>
    </cfRule>
  </conditionalFormatting>
  <conditionalFormatting sqref="P31:P37">
    <cfRule type="expression" dxfId="20" priority="86">
      <formula>SUM($P$31:$P$37)&gt;$J$6</formula>
    </cfRule>
  </conditionalFormatting>
  <conditionalFormatting sqref="P47:P54">
    <cfRule type="expression" dxfId="19" priority="98">
      <formula>SUM($P47/2)&lt;&gt;TRUNC(SUM($P47/2))</formula>
    </cfRule>
    <cfRule type="expression" dxfId="18" priority="99">
      <formula>SUM($P$47:$P$54/2)&lt;&gt;TRUNC(SUM($P$47:$P$54/2))</formula>
    </cfRule>
    <cfRule type="expression" dxfId="17" priority="100">
      <formula>SUM($P$47:$P$54)&gt;$J$7</formula>
    </cfRule>
  </conditionalFormatting>
  <conditionalFormatting sqref="P12:S18 P31:S37 P47:S54">
    <cfRule type="cellIs" dxfId="16" priority="5" operator="equal">
      <formula>0</formula>
    </cfRule>
  </conditionalFormatting>
  <conditionalFormatting sqref="Q12:Q18">
    <cfRule type="expression" dxfId="15" priority="83">
      <formula>SUM($Q$12:$Q$18)&gt;SUM($J$5:$J$6)</formula>
    </cfRule>
  </conditionalFormatting>
  <conditionalFormatting sqref="Q31:Q37">
    <cfRule type="expression" dxfId="14" priority="87">
      <formula>SUM($Q$31:$Q$37)&gt;$J$6</formula>
    </cfRule>
  </conditionalFormatting>
  <conditionalFormatting sqref="Q47:Q54">
    <cfRule type="expression" dxfId="13" priority="90">
      <formula>SUM($Q$47:$Q$54)&gt;$J$7</formula>
    </cfRule>
  </conditionalFormatting>
  <conditionalFormatting sqref="R12:R18">
    <cfRule type="expression" dxfId="12" priority="84">
      <formula>SUM($R$12:$R$18)&gt;SUM($J$5:$J$6)</formula>
    </cfRule>
  </conditionalFormatting>
  <conditionalFormatting sqref="R31:R37">
    <cfRule type="expression" dxfId="11" priority="88">
      <formula>SUM($R$31:$R$37)&gt;$J$6</formula>
    </cfRule>
  </conditionalFormatting>
  <conditionalFormatting sqref="R47:R54">
    <cfRule type="expression" dxfId="10" priority="91">
      <formula>SUM($R$47:$R$54)&gt;$J$7</formula>
    </cfRule>
  </conditionalFormatting>
  <conditionalFormatting sqref="S12:S18">
    <cfRule type="expression" dxfId="9" priority="85">
      <formula>SUM($S$12:$S$18)&gt;SUM($J$5:$J$6)</formula>
    </cfRule>
  </conditionalFormatting>
  <conditionalFormatting sqref="S31:S37">
    <cfRule type="expression" dxfId="8" priority="89">
      <formula>SUM($S$31:$S$37)&gt;$J$6</formula>
    </cfRule>
  </conditionalFormatting>
  <conditionalFormatting sqref="S47:S54">
    <cfRule type="expression" dxfId="7" priority="92">
      <formula>SUM($S$47:$S$54)&gt;$J$7</formula>
    </cfRule>
  </conditionalFormatting>
  <conditionalFormatting sqref="Y12:Y18">
    <cfRule type="expression" dxfId="6" priority="20">
      <formula>Y12=1</formula>
    </cfRule>
  </conditionalFormatting>
  <conditionalFormatting sqref="Y25">
    <cfRule type="expression" dxfId="5" priority="18">
      <formula>Y25=1</formula>
    </cfRule>
  </conditionalFormatting>
  <conditionalFormatting sqref="Y27:Y33">
    <cfRule type="expression" dxfId="4" priority="12">
      <formula>Y27=1</formula>
    </cfRule>
  </conditionalFormatting>
  <conditionalFormatting sqref="Y49:Y56">
    <cfRule type="expression" dxfId="3" priority="11">
      <formula>Y49=1</formula>
    </cfRule>
  </conditionalFormatting>
  <conditionalFormatting sqref="Y26:AC26">
    <cfRule type="expression" dxfId="2" priority="19" stopIfTrue="1">
      <formula>$E$2=""</formula>
    </cfRule>
  </conditionalFormatting>
  <conditionalFormatting sqref="Y47:AC47">
    <cfRule type="expression" dxfId="1" priority="16">
      <formula>Y47=1</formula>
    </cfRule>
  </conditionalFormatting>
  <conditionalFormatting sqref="Y48:AC48">
    <cfRule type="expression" dxfId="0" priority="17" stopIfTrue="1">
      <formula>$E$2=""</formula>
    </cfRule>
  </conditionalFormatting>
  <dataValidations count="3">
    <dataValidation type="whole" allowBlank="1" showErrorMessage="1" error="Er klopt iets niet !!!!" sqref="J5:J7 C12:C24 E12:E24 G12:G24 P12:S18 P31:S37 C29:C38 E29:E38 G29:G38 G43:G56 E43:E56 C43:C56 P47:S54" xr:uid="{538F2FF6-F175-4E63-B9B3-11DED7C7D992}">
      <formula1>0</formula1>
      <formula2>200</formula2>
    </dataValidation>
    <dataValidation allowBlank="1" showInputMessage="1" showErrorMessage="1" prompt="Vul hier uw naam in" sqref="E2" xr:uid="{EA9EDDC2-C70A-41A5-B987-1FDCC4879421}"/>
    <dataValidation type="whole" allowBlank="1" showInputMessage="1" showErrorMessage="1" prompt="1 of 2 invullen" sqref="E3:N3" xr:uid="{8AA152AD-5A42-4D1E-A460-EAAF21FF8DB1}">
      <formula1>1</formula1>
      <formula2>2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7" orientation="portrait" horizontalDpi="300" verticalDpi="300" r:id="rId1"/>
  <headerFooter>
    <oddFooter>&amp;R&amp;16&amp;D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DB44-18FE-45FA-97EE-FA63284E38BE}">
  <dimension ref="A1:O56"/>
  <sheetViews>
    <sheetView workbookViewId="0">
      <selection activeCell="M56" sqref="M56"/>
    </sheetView>
  </sheetViews>
  <sheetFormatPr defaultRowHeight="14.4" x14ac:dyDescent="0.3"/>
  <cols>
    <col min="1" max="1" width="19" style="45" bestFit="1" customWidth="1"/>
    <col min="2" max="7" width="8.88671875" style="45"/>
    <col min="8" max="8" width="8.88671875" style="48"/>
    <col min="9" max="11" width="8.88671875" style="46"/>
    <col min="12" max="16384" width="8.88671875" style="45"/>
  </cols>
  <sheetData>
    <row r="1" spans="1:15" ht="28.8" x14ac:dyDescent="0.55000000000000004">
      <c r="A1" s="75" t="s">
        <v>20</v>
      </c>
      <c r="B1" s="75"/>
      <c r="C1" s="75"/>
      <c r="D1" s="75"/>
      <c r="E1" s="75"/>
      <c r="F1" s="75"/>
      <c r="G1" s="75"/>
      <c r="H1" s="47"/>
      <c r="I1" s="76" t="s">
        <v>68</v>
      </c>
      <c r="J1" s="76"/>
      <c r="K1" s="76"/>
      <c r="M1" s="75" t="s">
        <v>69</v>
      </c>
      <c r="N1" s="75"/>
      <c r="O1" s="75"/>
    </row>
    <row r="2" spans="1:15" x14ac:dyDescent="0.3">
      <c r="B2" s="45" t="s">
        <v>15</v>
      </c>
      <c r="C2" s="45" t="s">
        <v>16</v>
      </c>
      <c r="D2" s="45" t="s">
        <v>17</v>
      </c>
      <c r="E2" s="74" t="s">
        <v>67</v>
      </c>
      <c r="F2" s="74"/>
      <c r="G2" s="74"/>
      <c r="I2" s="46" t="s">
        <v>15</v>
      </c>
      <c r="J2" s="46" t="s">
        <v>16</v>
      </c>
      <c r="K2" s="46" t="s">
        <v>17</v>
      </c>
    </row>
    <row r="3" spans="1:15" x14ac:dyDescent="0.3">
      <c r="A3" s="45">
        <v>1</v>
      </c>
      <c r="B3" s="45">
        <v>1.25</v>
      </c>
      <c r="C3" s="45">
        <v>1.25</v>
      </c>
      <c r="D3" s="45">
        <v>1.25</v>
      </c>
      <c r="E3" s="45">
        <f>'Kleine Halve Fond'!C12</f>
        <v>0</v>
      </c>
      <c r="F3" s="45">
        <f>'Kleine Halve Fond'!E12</f>
        <v>0</v>
      </c>
      <c r="G3" s="45">
        <f>'Kleine Halve Fond'!G12</f>
        <v>0</v>
      </c>
      <c r="H3" s="48">
        <f>A3</f>
        <v>1</v>
      </c>
      <c r="I3" s="46" t="s">
        <v>13</v>
      </c>
      <c r="J3" s="46" t="s">
        <v>13</v>
      </c>
      <c r="K3" s="46" t="s">
        <v>13</v>
      </c>
      <c r="M3" s="45">
        <f>SUM(B3*E3)</f>
        <v>0</v>
      </c>
      <c r="N3" s="45">
        <f t="shared" ref="N3:O15" si="0">SUM(C3*F3)</f>
        <v>0</v>
      </c>
      <c r="O3" s="45">
        <f t="shared" si="0"/>
        <v>0</v>
      </c>
    </row>
    <row r="4" spans="1:15" x14ac:dyDescent="0.3">
      <c r="A4" s="45">
        <v>2</v>
      </c>
      <c r="B4" s="45">
        <v>2.5</v>
      </c>
      <c r="C4" s="45">
        <v>2.5</v>
      </c>
      <c r="D4" s="45">
        <v>2.5</v>
      </c>
      <c r="E4" s="45">
        <f>'Kleine Halve Fond'!C13</f>
        <v>0</v>
      </c>
      <c r="F4" s="45">
        <f>'Kleine Halve Fond'!E13</f>
        <v>0</v>
      </c>
      <c r="G4" s="45">
        <f>'Kleine Halve Fond'!G13</f>
        <v>0</v>
      </c>
      <c r="H4" s="48">
        <f t="shared" ref="H4:H15" si="1">A4</f>
        <v>2</v>
      </c>
      <c r="I4" s="46" t="s">
        <v>13</v>
      </c>
      <c r="J4" s="46" t="s">
        <v>13</v>
      </c>
      <c r="K4" s="46" t="s">
        <v>13</v>
      </c>
      <c r="M4" s="45">
        <f t="shared" ref="M4:M15" si="2">SUM(B4*E4)</f>
        <v>0</v>
      </c>
      <c r="N4" s="45">
        <f t="shared" si="0"/>
        <v>0</v>
      </c>
      <c r="O4" s="45">
        <f t="shared" si="0"/>
        <v>0</v>
      </c>
    </row>
    <row r="5" spans="1:15" x14ac:dyDescent="0.3">
      <c r="A5" s="45">
        <v>3</v>
      </c>
      <c r="B5" s="45">
        <v>3.75</v>
      </c>
      <c r="C5" s="45">
        <v>3.75</v>
      </c>
      <c r="D5" s="45">
        <v>3.75</v>
      </c>
      <c r="E5" s="45">
        <f>'Kleine Halve Fond'!C14</f>
        <v>0</v>
      </c>
      <c r="F5" s="45">
        <f>'Kleine Halve Fond'!E14</f>
        <v>0</v>
      </c>
      <c r="G5" s="45">
        <f>'Kleine Halve Fond'!G14</f>
        <v>0</v>
      </c>
      <c r="H5" s="48">
        <f t="shared" si="1"/>
        <v>3</v>
      </c>
      <c r="I5" s="46" t="s">
        <v>13</v>
      </c>
      <c r="J5" s="46" t="s">
        <v>13</v>
      </c>
      <c r="K5" s="46" t="s">
        <v>13</v>
      </c>
      <c r="M5" s="45">
        <f t="shared" si="2"/>
        <v>0</v>
      </c>
      <c r="N5" s="45">
        <f t="shared" si="0"/>
        <v>0</v>
      </c>
      <c r="O5" s="45">
        <f t="shared" si="0"/>
        <v>0</v>
      </c>
    </row>
    <row r="6" spans="1:15" x14ac:dyDescent="0.3">
      <c r="A6" s="45">
        <v>4</v>
      </c>
      <c r="B6" s="45">
        <v>5</v>
      </c>
      <c r="C6" s="45">
        <v>5</v>
      </c>
      <c r="D6" s="45">
        <v>5</v>
      </c>
      <c r="E6" s="45">
        <f>'Kleine Halve Fond'!C15</f>
        <v>0</v>
      </c>
      <c r="F6" s="45">
        <f>'Kleine Halve Fond'!E15</f>
        <v>0</v>
      </c>
      <c r="G6" s="45">
        <f>'Kleine Halve Fond'!G15</f>
        <v>0</v>
      </c>
      <c r="H6" s="48">
        <f t="shared" si="1"/>
        <v>4</v>
      </c>
      <c r="I6" s="46" t="s">
        <v>13</v>
      </c>
      <c r="J6" s="46" t="s">
        <v>13</v>
      </c>
      <c r="K6" s="46" t="s">
        <v>13</v>
      </c>
      <c r="M6" s="45">
        <f t="shared" si="2"/>
        <v>0</v>
      </c>
      <c r="N6" s="45">
        <f t="shared" si="0"/>
        <v>0</v>
      </c>
      <c r="O6" s="45">
        <f t="shared" si="0"/>
        <v>0</v>
      </c>
    </row>
    <row r="7" spans="1:15" x14ac:dyDescent="0.3">
      <c r="A7" s="45">
        <v>5</v>
      </c>
      <c r="B7" s="45">
        <v>7.5</v>
      </c>
      <c r="C7" s="45">
        <v>7.5</v>
      </c>
      <c r="D7" s="45">
        <v>7.5</v>
      </c>
      <c r="E7" s="45">
        <f>'Kleine Halve Fond'!C16</f>
        <v>0</v>
      </c>
      <c r="F7" s="45">
        <f>'Kleine Halve Fond'!E16</f>
        <v>0</v>
      </c>
      <c r="G7" s="45">
        <f>'Kleine Halve Fond'!G16</f>
        <v>0</v>
      </c>
      <c r="H7" s="48">
        <f t="shared" si="1"/>
        <v>5</v>
      </c>
      <c r="I7" s="46" t="s">
        <v>13</v>
      </c>
      <c r="J7" s="46" t="s">
        <v>13</v>
      </c>
      <c r="K7" s="46" t="s">
        <v>13</v>
      </c>
      <c r="M7" s="45">
        <f t="shared" si="2"/>
        <v>0</v>
      </c>
      <c r="N7" s="45">
        <f t="shared" si="0"/>
        <v>0</v>
      </c>
      <c r="O7" s="45">
        <f t="shared" si="0"/>
        <v>0</v>
      </c>
    </row>
    <row r="8" spans="1:15" x14ac:dyDescent="0.3">
      <c r="A8" s="45">
        <v>6</v>
      </c>
      <c r="B8" s="45">
        <v>12.5</v>
      </c>
      <c r="C8" s="45">
        <v>12.5</v>
      </c>
      <c r="D8" s="45">
        <v>12.5</v>
      </c>
      <c r="E8" s="45">
        <f>'Kleine Halve Fond'!C17</f>
        <v>0</v>
      </c>
      <c r="F8" s="45">
        <f>'Kleine Halve Fond'!E17</f>
        <v>0</v>
      </c>
      <c r="G8" s="45">
        <f>'Kleine Halve Fond'!G17</f>
        <v>0</v>
      </c>
      <c r="H8" s="48">
        <f t="shared" si="1"/>
        <v>6</v>
      </c>
      <c r="I8" s="46" t="s">
        <v>13</v>
      </c>
      <c r="J8" s="46" t="s">
        <v>13</v>
      </c>
      <c r="K8" s="46" t="s">
        <v>13</v>
      </c>
      <c r="M8" s="45">
        <f t="shared" si="2"/>
        <v>0</v>
      </c>
      <c r="N8" s="45">
        <f t="shared" si="0"/>
        <v>0</v>
      </c>
      <c r="O8" s="45">
        <f t="shared" si="0"/>
        <v>0</v>
      </c>
    </row>
    <row r="9" spans="1:15" x14ac:dyDescent="0.3">
      <c r="A9" s="45">
        <v>7</v>
      </c>
      <c r="B9" s="45">
        <v>20</v>
      </c>
      <c r="C9" s="45">
        <v>20</v>
      </c>
      <c r="D9" s="45">
        <v>20</v>
      </c>
      <c r="E9" s="45">
        <f>'Kleine Halve Fond'!C18</f>
        <v>0</v>
      </c>
      <c r="F9" s="45">
        <f>'Kleine Halve Fond'!E18</f>
        <v>0</v>
      </c>
      <c r="G9" s="45">
        <f>'Kleine Halve Fond'!G18</f>
        <v>0</v>
      </c>
      <c r="H9" s="48">
        <f t="shared" si="1"/>
        <v>7</v>
      </c>
      <c r="I9" s="46" t="s">
        <v>13</v>
      </c>
      <c r="J9" s="46" t="s">
        <v>13</v>
      </c>
      <c r="K9" s="46" t="s">
        <v>13</v>
      </c>
      <c r="M9" s="45">
        <f t="shared" si="2"/>
        <v>0</v>
      </c>
      <c r="N9" s="45">
        <f t="shared" si="0"/>
        <v>0</v>
      </c>
      <c r="O9" s="45">
        <f t="shared" si="0"/>
        <v>0</v>
      </c>
    </row>
    <row r="10" spans="1:15" x14ac:dyDescent="0.3">
      <c r="A10" s="45">
        <v>8</v>
      </c>
      <c r="B10" s="45">
        <v>30</v>
      </c>
      <c r="C10" s="45">
        <v>30</v>
      </c>
      <c r="D10" s="45">
        <v>30</v>
      </c>
      <c r="E10" s="45">
        <f>'Kleine Halve Fond'!C19</f>
        <v>0</v>
      </c>
      <c r="F10" s="45">
        <f>'Kleine Halve Fond'!E19</f>
        <v>0</v>
      </c>
      <c r="G10" s="45">
        <f>'Kleine Halve Fond'!G19</f>
        <v>0</v>
      </c>
      <c r="H10" s="48">
        <f t="shared" si="1"/>
        <v>8</v>
      </c>
      <c r="I10" s="46" t="s">
        <v>13</v>
      </c>
      <c r="J10" s="46" t="s">
        <v>13</v>
      </c>
      <c r="K10" s="46" t="s">
        <v>13</v>
      </c>
      <c r="M10" s="45">
        <f t="shared" si="2"/>
        <v>0</v>
      </c>
      <c r="N10" s="45">
        <f t="shared" si="0"/>
        <v>0</v>
      </c>
      <c r="O10" s="45">
        <f t="shared" si="0"/>
        <v>0</v>
      </c>
    </row>
    <row r="11" spans="1:15" x14ac:dyDescent="0.3">
      <c r="A11" s="45">
        <v>9</v>
      </c>
      <c r="B11" s="45">
        <v>45</v>
      </c>
      <c r="C11" s="45">
        <v>45</v>
      </c>
      <c r="D11" s="45">
        <v>45</v>
      </c>
      <c r="E11" s="45">
        <f>'Kleine Halve Fond'!C20</f>
        <v>0</v>
      </c>
      <c r="F11" s="45">
        <f>'Kleine Halve Fond'!E20</f>
        <v>0</v>
      </c>
      <c r="G11" s="45">
        <f>'Kleine Halve Fond'!G20</f>
        <v>0</v>
      </c>
      <c r="H11" s="48">
        <f t="shared" si="1"/>
        <v>9</v>
      </c>
      <c r="I11" s="46" t="s">
        <v>13</v>
      </c>
      <c r="J11" s="46" t="s">
        <v>13</v>
      </c>
      <c r="K11" s="46" t="s">
        <v>13</v>
      </c>
      <c r="M11" s="45">
        <f t="shared" si="2"/>
        <v>0</v>
      </c>
      <c r="N11" s="45">
        <f t="shared" si="0"/>
        <v>0</v>
      </c>
      <c r="O11" s="45">
        <f t="shared" si="0"/>
        <v>0</v>
      </c>
    </row>
    <row r="12" spans="1:15" x14ac:dyDescent="0.3">
      <c r="A12" s="45" t="s">
        <v>42</v>
      </c>
      <c r="B12" s="45">
        <v>65</v>
      </c>
      <c r="C12" s="45">
        <v>65</v>
      </c>
      <c r="D12" s="45">
        <v>65</v>
      </c>
      <c r="E12" s="45">
        <f>'Kleine Halve Fond'!C21</f>
        <v>0</v>
      </c>
      <c r="F12" s="45">
        <f>'Kleine Halve Fond'!E21</f>
        <v>0</v>
      </c>
      <c r="G12" s="45">
        <f>'Kleine Halve Fond'!G21</f>
        <v>0</v>
      </c>
      <c r="H12" s="48" t="str">
        <f t="shared" si="1"/>
        <v>A</v>
      </c>
      <c r="I12" s="46" t="s">
        <v>13</v>
      </c>
      <c r="J12" s="46" t="s">
        <v>13</v>
      </c>
      <c r="K12" s="46" t="s">
        <v>13</v>
      </c>
      <c r="M12" s="45">
        <f t="shared" si="2"/>
        <v>0</v>
      </c>
      <c r="N12" s="45">
        <f t="shared" si="0"/>
        <v>0</v>
      </c>
      <c r="O12" s="45">
        <f t="shared" si="0"/>
        <v>0</v>
      </c>
    </row>
    <row r="13" spans="1:15" x14ac:dyDescent="0.3">
      <c r="A13" s="45" t="s">
        <v>44</v>
      </c>
      <c r="B13" s="45">
        <v>90</v>
      </c>
      <c r="C13" s="45">
        <v>90</v>
      </c>
      <c r="D13" s="45">
        <v>90</v>
      </c>
      <c r="E13" s="45">
        <f>'Kleine Halve Fond'!C22</f>
        <v>0</v>
      </c>
      <c r="F13" s="45">
        <f>'Kleine Halve Fond'!E22</f>
        <v>0</v>
      </c>
      <c r="G13" s="45">
        <f>'Kleine Halve Fond'!G22</f>
        <v>0</v>
      </c>
      <c r="H13" s="48" t="str">
        <f t="shared" si="1"/>
        <v>B</v>
      </c>
      <c r="I13" s="46" t="s">
        <v>13</v>
      </c>
      <c r="J13" s="46" t="s">
        <v>13</v>
      </c>
      <c r="K13" s="46" t="s">
        <v>13</v>
      </c>
      <c r="M13" s="45">
        <f t="shared" si="2"/>
        <v>0</v>
      </c>
      <c r="N13" s="45">
        <f t="shared" si="0"/>
        <v>0</v>
      </c>
      <c r="O13" s="45">
        <f t="shared" si="0"/>
        <v>0</v>
      </c>
    </row>
    <row r="14" spans="1:15" x14ac:dyDescent="0.3">
      <c r="A14" s="45" t="s">
        <v>46</v>
      </c>
      <c r="B14" s="45">
        <v>140</v>
      </c>
      <c r="C14" s="45">
        <v>140</v>
      </c>
      <c r="D14" s="45">
        <v>140</v>
      </c>
      <c r="E14" s="45">
        <f>'Kleine Halve Fond'!C23</f>
        <v>0</v>
      </c>
      <c r="F14" s="45">
        <f>'Kleine Halve Fond'!E23</f>
        <v>0</v>
      </c>
      <c r="G14" s="45">
        <f>'Kleine Halve Fond'!G23</f>
        <v>0</v>
      </c>
      <c r="H14" s="48" t="str">
        <f t="shared" si="1"/>
        <v>C</v>
      </c>
      <c r="I14" s="46" t="s">
        <v>13</v>
      </c>
      <c r="J14" s="46" t="s">
        <v>13</v>
      </c>
      <c r="K14" s="46" t="s">
        <v>13</v>
      </c>
      <c r="M14" s="45">
        <f t="shared" si="2"/>
        <v>0</v>
      </c>
      <c r="N14" s="45">
        <f t="shared" si="0"/>
        <v>0</v>
      </c>
      <c r="O14" s="45">
        <f t="shared" si="0"/>
        <v>0</v>
      </c>
    </row>
    <row r="15" spans="1:15" x14ac:dyDescent="0.3">
      <c r="A15" s="45" t="s">
        <v>48</v>
      </c>
      <c r="B15" s="45">
        <v>200</v>
      </c>
      <c r="C15" s="45">
        <v>200</v>
      </c>
      <c r="D15" s="45">
        <v>200</v>
      </c>
      <c r="E15" s="45">
        <f>'Kleine Halve Fond'!C24</f>
        <v>0</v>
      </c>
      <c r="F15" s="45">
        <f>'Kleine Halve Fond'!E24</f>
        <v>0</v>
      </c>
      <c r="G15" s="45">
        <f>'Kleine Halve Fond'!G24</f>
        <v>0</v>
      </c>
      <c r="H15" s="48" t="str">
        <f t="shared" si="1"/>
        <v>D</v>
      </c>
      <c r="I15" s="46" t="s">
        <v>13</v>
      </c>
      <c r="J15" s="46" t="s">
        <v>13</v>
      </c>
      <c r="K15" s="46" t="s">
        <v>13</v>
      </c>
      <c r="M15" s="45">
        <f t="shared" si="2"/>
        <v>0</v>
      </c>
      <c r="N15" s="45">
        <f t="shared" si="0"/>
        <v>0</v>
      </c>
      <c r="O15" s="45">
        <f t="shared" si="0"/>
        <v>0</v>
      </c>
    </row>
    <row r="17" spans="1:15" ht="28.8" x14ac:dyDescent="0.55000000000000004">
      <c r="A17" s="75" t="s">
        <v>51</v>
      </c>
      <c r="B17" s="75"/>
      <c r="C17" s="75"/>
      <c r="D17" s="75"/>
      <c r="E17" s="75"/>
      <c r="F17" s="75"/>
      <c r="G17" s="75"/>
      <c r="H17" s="47"/>
      <c r="I17" s="76"/>
      <c r="J17" s="76"/>
      <c r="K17" s="76"/>
    </row>
    <row r="18" spans="1:15" x14ac:dyDescent="0.3">
      <c r="B18" s="45" t="s">
        <v>15</v>
      </c>
      <c r="C18" s="45" t="s">
        <v>16</v>
      </c>
      <c r="D18" s="45" t="s">
        <v>17</v>
      </c>
      <c r="E18" s="74" t="s">
        <v>67</v>
      </c>
      <c r="F18" s="74"/>
      <c r="G18" s="74"/>
    </row>
    <row r="19" spans="1:15" x14ac:dyDescent="0.3">
      <c r="A19" s="45">
        <v>1</v>
      </c>
      <c r="B19" s="45">
        <v>1</v>
      </c>
      <c r="C19" s="45">
        <v>1</v>
      </c>
      <c r="D19" s="45">
        <v>1</v>
      </c>
      <c r="E19" s="45">
        <f>'Kleine Halve Fond'!C29</f>
        <v>0</v>
      </c>
      <c r="F19" s="45">
        <f>'Kleine Halve Fond'!E29</f>
        <v>0</v>
      </c>
      <c r="G19" s="45">
        <f>'Kleine Halve Fond'!G29</f>
        <v>0</v>
      </c>
      <c r="H19" s="48">
        <f>A19</f>
        <v>1</v>
      </c>
      <c r="M19" s="45">
        <f>SUM(B19*E19)</f>
        <v>0</v>
      </c>
      <c r="N19" s="45">
        <f t="shared" ref="N19:O28" si="3">SUM(C19*F19)</f>
        <v>0</v>
      </c>
      <c r="O19" s="45">
        <f t="shared" si="3"/>
        <v>0</v>
      </c>
    </row>
    <row r="20" spans="1:15" x14ac:dyDescent="0.3">
      <c r="A20" s="45">
        <v>2</v>
      </c>
      <c r="B20" s="45">
        <v>2</v>
      </c>
      <c r="C20" s="45">
        <v>2</v>
      </c>
      <c r="D20" s="45">
        <v>2</v>
      </c>
      <c r="E20" s="45">
        <f>'Kleine Halve Fond'!C30</f>
        <v>0</v>
      </c>
      <c r="F20" s="45">
        <f>'Kleine Halve Fond'!E30</f>
        <v>0</v>
      </c>
      <c r="G20" s="45">
        <f>'Kleine Halve Fond'!G30</f>
        <v>0</v>
      </c>
      <c r="H20" s="48">
        <f t="shared" ref="H20:H28" si="4">A20</f>
        <v>2</v>
      </c>
      <c r="M20" s="45">
        <f t="shared" ref="M20:M28" si="5">SUM(B20*E20)</f>
        <v>0</v>
      </c>
      <c r="N20" s="45">
        <f t="shared" si="3"/>
        <v>0</v>
      </c>
      <c r="O20" s="45">
        <f t="shared" si="3"/>
        <v>0</v>
      </c>
    </row>
    <row r="21" spans="1:15" x14ac:dyDescent="0.3">
      <c r="A21" s="45">
        <v>3</v>
      </c>
      <c r="B21" s="45">
        <v>3</v>
      </c>
      <c r="C21" s="45">
        <v>3</v>
      </c>
      <c r="D21" s="45">
        <v>3</v>
      </c>
      <c r="E21" s="45">
        <f>'Kleine Halve Fond'!C31</f>
        <v>0</v>
      </c>
      <c r="F21" s="45">
        <f>'Kleine Halve Fond'!E31</f>
        <v>0</v>
      </c>
      <c r="G21" s="45">
        <f>'Kleine Halve Fond'!G31</f>
        <v>0</v>
      </c>
      <c r="H21" s="48">
        <f t="shared" si="4"/>
        <v>3</v>
      </c>
      <c r="M21" s="45">
        <f t="shared" si="5"/>
        <v>0</v>
      </c>
      <c r="N21" s="45">
        <f t="shared" si="3"/>
        <v>0</v>
      </c>
      <c r="O21" s="45">
        <f t="shared" si="3"/>
        <v>0</v>
      </c>
    </row>
    <row r="22" spans="1:15" x14ac:dyDescent="0.3">
      <c r="A22" s="45">
        <v>4</v>
      </c>
      <c r="B22" s="45">
        <v>4</v>
      </c>
      <c r="C22" s="45">
        <v>4</v>
      </c>
      <c r="D22" s="45">
        <v>4</v>
      </c>
      <c r="E22" s="45">
        <f>'Kleine Halve Fond'!C32</f>
        <v>0</v>
      </c>
      <c r="F22" s="45">
        <f>'Kleine Halve Fond'!E32</f>
        <v>0</v>
      </c>
      <c r="G22" s="45">
        <f>'Kleine Halve Fond'!G32</f>
        <v>0</v>
      </c>
      <c r="H22" s="48">
        <f t="shared" si="4"/>
        <v>4</v>
      </c>
      <c r="M22" s="45">
        <f t="shared" si="5"/>
        <v>0</v>
      </c>
      <c r="N22" s="45">
        <f t="shared" si="3"/>
        <v>0</v>
      </c>
      <c r="O22" s="45">
        <f t="shared" si="3"/>
        <v>0</v>
      </c>
    </row>
    <row r="23" spans="1:15" x14ac:dyDescent="0.3">
      <c r="A23" s="45">
        <v>5</v>
      </c>
      <c r="B23" s="45">
        <v>5</v>
      </c>
      <c r="C23" s="45">
        <v>5</v>
      </c>
      <c r="D23" s="45">
        <v>5</v>
      </c>
      <c r="E23" s="45">
        <f>'Kleine Halve Fond'!C33</f>
        <v>0</v>
      </c>
      <c r="F23" s="45">
        <f>'Kleine Halve Fond'!E33</f>
        <v>0</v>
      </c>
      <c r="G23" s="45">
        <f>'Kleine Halve Fond'!G33</f>
        <v>0</v>
      </c>
      <c r="H23" s="48">
        <f t="shared" si="4"/>
        <v>5</v>
      </c>
      <c r="M23" s="45">
        <f t="shared" si="5"/>
        <v>0</v>
      </c>
      <c r="N23" s="45">
        <f t="shared" si="3"/>
        <v>0</v>
      </c>
      <c r="O23" s="45">
        <f t="shared" si="3"/>
        <v>0</v>
      </c>
    </row>
    <row r="24" spans="1:15" x14ac:dyDescent="0.3">
      <c r="A24" s="45">
        <v>6</v>
      </c>
      <c r="B24" s="45">
        <v>6</v>
      </c>
      <c r="C24" s="45">
        <v>6</v>
      </c>
      <c r="D24" s="45">
        <v>6</v>
      </c>
      <c r="E24" s="45">
        <f>'Kleine Halve Fond'!C34</f>
        <v>0</v>
      </c>
      <c r="F24" s="45">
        <f>'Kleine Halve Fond'!E34</f>
        <v>0</v>
      </c>
      <c r="G24" s="45">
        <f>'Kleine Halve Fond'!G34</f>
        <v>0</v>
      </c>
      <c r="H24" s="48">
        <f t="shared" si="4"/>
        <v>6</v>
      </c>
      <c r="M24" s="45">
        <f t="shared" si="5"/>
        <v>0</v>
      </c>
      <c r="N24" s="45">
        <f t="shared" si="3"/>
        <v>0</v>
      </c>
      <c r="O24" s="45">
        <f t="shared" si="3"/>
        <v>0</v>
      </c>
    </row>
    <row r="25" spans="1:15" x14ac:dyDescent="0.3">
      <c r="A25" s="45">
        <v>7</v>
      </c>
      <c r="B25" s="45">
        <v>7</v>
      </c>
      <c r="C25" s="45">
        <v>7</v>
      </c>
      <c r="D25" s="45">
        <v>7</v>
      </c>
      <c r="E25" s="45">
        <f>'Kleine Halve Fond'!C35</f>
        <v>0</v>
      </c>
      <c r="F25" s="45">
        <f>'Kleine Halve Fond'!E35</f>
        <v>0</v>
      </c>
      <c r="G25" s="45">
        <f>'Kleine Halve Fond'!G35</f>
        <v>0</v>
      </c>
      <c r="H25" s="48">
        <f t="shared" si="4"/>
        <v>7</v>
      </c>
      <c r="M25" s="45">
        <f t="shared" si="5"/>
        <v>0</v>
      </c>
      <c r="N25" s="45">
        <f t="shared" si="3"/>
        <v>0</v>
      </c>
      <c r="O25" s="45">
        <f t="shared" si="3"/>
        <v>0</v>
      </c>
    </row>
    <row r="26" spans="1:15" x14ac:dyDescent="0.3">
      <c r="A26" s="45">
        <v>8</v>
      </c>
      <c r="B26" s="45">
        <v>8</v>
      </c>
      <c r="C26" s="45">
        <v>8</v>
      </c>
      <c r="D26" s="45">
        <v>8</v>
      </c>
      <c r="E26" s="45">
        <f>'Kleine Halve Fond'!C36</f>
        <v>0</v>
      </c>
      <c r="F26" s="45">
        <f>'Kleine Halve Fond'!E36</f>
        <v>0</v>
      </c>
      <c r="G26" s="45">
        <f>'Kleine Halve Fond'!G36</f>
        <v>0</v>
      </c>
      <c r="H26" s="48">
        <f t="shared" si="4"/>
        <v>8</v>
      </c>
      <c r="M26" s="45">
        <f t="shared" si="5"/>
        <v>0</v>
      </c>
      <c r="N26" s="45">
        <f t="shared" si="3"/>
        <v>0</v>
      </c>
      <c r="O26" s="45">
        <f t="shared" si="3"/>
        <v>0</v>
      </c>
    </row>
    <row r="27" spans="1:15" x14ac:dyDescent="0.3">
      <c r="A27" s="45">
        <v>9</v>
      </c>
      <c r="B27" s="45">
        <v>9</v>
      </c>
      <c r="C27" s="45">
        <v>9</v>
      </c>
      <c r="D27" s="45">
        <v>9</v>
      </c>
      <c r="E27" s="45">
        <f>'Kleine Halve Fond'!C37</f>
        <v>0</v>
      </c>
      <c r="F27" s="45">
        <f>'Kleine Halve Fond'!E37</f>
        <v>0</v>
      </c>
      <c r="G27" s="45">
        <f>'Kleine Halve Fond'!G37</f>
        <v>0</v>
      </c>
      <c r="H27" s="48">
        <f t="shared" si="4"/>
        <v>9</v>
      </c>
      <c r="M27" s="45">
        <f t="shared" si="5"/>
        <v>0</v>
      </c>
      <c r="N27" s="45">
        <f t="shared" si="3"/>
        <v>0</v>
      </c>
      <c r="O27" s="45">
        <f t="shared" si="3"/>
        <v>0</v>
      </c>
    </row>
    <row r="28" spans="1:15" x14ac:dyDescent="0.3">
      <c r="A28" s="45">
        <v>10</v>
      </c>
      <c r="B28" s="45">
        <v>10</v>
      </c>
      <c r="C28" s="45">
        <v>10</v>
      </c>
      <c r="D28" s="45">
        <v>10</v>
      </c>
      <c r="E28" s="45">
        <f>'Kleine Halve Fond'!C38</f>
        <v>0</v>
      </c>
      <c r="F28" s="45">
        <f>'Kleine Halve Fond'!E38</f>
        <v>0</v>
      </c>
      <c r="G28" s="45">
        <f>'Kleine Halve Fond'!G38</f>
        <v>0</v>
      </c>
      <c r="H28" s="48">
        <f t="shared" si="4"/>
        <v>10</v>
      </c>
      <c r="M28" s="45">
        <f t="shared" si="5"/>
        <v>0</v>
      </c>
      <c r="N28" s="45">
        <f t="shared" si="3"/>
        <v>0</v>
      </c>
      <c r="O28" s="45">
        <f t="shared" si="3"/>
        <v>0</v>
      </c>
    </row>
    <row r="30" spans="1:15" ht="28.8" x14ac:dyDescent="0.55000000000000004">
      <c r="A30" s="75" t="s">
        <v>11</v>
      </c>
      <c r="B30" s="75"/>
      <c r="C30" s="75"/>
      <c r="D30" s="75"/>
      <c r="E30" s="75"/>
      <c r="F30" s="75"/>
      <c r="G30" s="75"/>
    </row>
    <row r="31" spans="1:15" x14ac:dyDescent="0.3">
      <c r="A31" s="45" t="s">
        <v>70</v>
      </c>
      <c r="B31" s="45" t="s">
        <v>15</v>
      </c>
      <c r="C31" s="45" t="s">
        <v>16</v>
      </c>
      <c r="D31" s="45" t="s">
        <v>17</v>
      </c>
      <c r="E31" s="74" t="s">
        <v>67</v>
      </c>
      <c r="F31" s="74"/>
      <c r="G31" s="74"/>
      <c r="H31" s="48" t="str">
        <f>A31</f>
        <v>Tot</v>
      </c>
    </row>
    <row r="32" spans="1:15" x14ac:dyDescent="0.3">
      <c r="A32" s="45">
        <v>10</v>
      </c>
      <c r="B32" s="45">
        <v>0.3</v>
      </c>
      <c r="C32" s="45">
        <v>0.3</v>
      </c>
      <c r="D32" s="45">
        <v>0.3</v>
      </c>
      <c r="E32" s="45">
        <f>SUM('Kleine Halve Fond'!P12:S12)</f>
        <v>0</v>
      </c>
      <c r="F32" s="45">
        <f>SUM('Kleine Halve Fond'!P31:S31)</f>
        <v>0</v>
      </c>
      <c r="G32" s="45">
        <f>SUM('Kleine Halve Fond'!P45:S45)</f>
        <v>0</v>
      </c>
      <c r="H32" s="48">
        <f>A32</f>
        <v>10</v>
      </c>
      <c r="I32" s="46" t="s">
        <v>13</v>
      </c>
      <c r="J32" s="46" t="s">
        <v>13</v>
      </c>
      <c r="K32" s="46" t="s">
        <v>13</v>
      </c>
      <c r="M32" s="45">
        <f t="shared" ref="M32:O38" si="6">SUM(B32*E32)</f>
        <v>0</v>
      </c>
      <c r="N32" s="45">
        <f t="shared" si="6"/>
        <v>0</v>
      </c>
      <c r="O32" s="45">
        <f t="shared" si="6"/>
        <v>0</v>
      </c>
    </row>
    <row r="33" spans="1:15" x14ac:dyDescent="0.3">
      <c r="A33" s="45">
        <v>20</v>
      </c>
      <c r="B33" s="45">
        <v>0.9</v>
      </c>
      <c r="C33" s="45">
        <v>0.9</v>
      </c>
      <c r="D33" s="45">
        <v>0.9</v>
      </c>
      <c r="E33" s="45">
        <f>SUM('Kleine Halve Fond'!P13:S13)</f>
        <v>0</v>
      </c>
      <c r="F33" s="45">
        <f>SUM('Kleine Halve Fond'!P32:S32)</f>
        <v>0</v>
      </c>
      <c r="G33" s="45">
        <f>SUM('Kleine Halve Fond'!P46:S46)</f>
        <v>0</v>
      </c>
      <c r="H33" s="48">
        <f t="shared" ref="H33:H38" si="7">A33</f>
        <v>20</v>
      </c>
      <c r="I33" s="46" t="s">
        <v>13</v>
      </c>
      <c r="J33" s="46" t="s">
        <v>13</v>
      </c>
      <c r="K33" s="46" t="s">
        <v>13</v>
      </c>
      <c r="M33" s="45">
        <f t="shared" si="6"/>
        <v>0</v>
      </c>
      <c r="N33" s="45">
        <f t="shared" si="6"/>
        <v>0</v>
      </c>
      <c r="O33" s="45">
        <f t="shared" si="6"/>
        <v>0</v>
      </c>
    </row>
    <row r="34" spans="1:15" x14ac:dyDescent="0.3">
      <c r="A34" s="45">
        <v>30</v>
      </c>
      <c r="B34" s="45">
        <v>1.8</v>
      </c>
      <c r="C34" s="45">
        <v>1.8</v>
      </c>
      <c r="D34" s="45">
        <v>1.8</v>
      </c>
      <c r="E34" s="45">
        <f>SUM('Kleine Halve Fond'!P14:S14)</f>
        <v>0</v>
      </c>
      <c r="F34" s="45">
        <f>SUM('Kleine Halve Fond'!P33:S33)</f>
        <v>0</v>
      </c>
      <c r="G34" s="45">
        <f>SUM('Kleine Halve Fond'!P47:S47)</f>
        <v>0</v>
      </c>
      <c r="H34" s="48">
        <f t="shared" si="7"/>
        <v>30</v>
      </c>
      <c r="I34" s="46" t="s">
        <v>13</v>
      </c>
      <c r="J34" s="46" t="s">
        <v>13</v>
      </c>
      <c r="K34" s="46" t="s">
        <v>13</v>
      </c>
      <c r="M34" s="45">
        <f t="shared" si="6"/>
        <v>0</v>
      </c>
      <c r="N34" s="45">
        <f t="shared" si="6"/>
        <v>0</v>
      </c>
      <c r="O34" s="45">
        <f t="shared" si="6"/>
        <v>0</v>
      </c>
    </row>
    <row r="35" spans="1:15" x14ac:dyDescent="0.3">
      <c r="A35" s="45">
        <v>40</v>
      </c>
      <c r="B35" s="45">
        <v>3</v>
      </c>
      <c r="C35" s="45">
        <v>3</v>
      </c>
      <c r="D35" s="45">
        <v>3</v>
      </c>
      <c r="E35" s="45">
        <f>SUM('Kleine Halve Fond'!P15:S15)</f>
        <v>0</v>
      </c>
      <c r="F35" s="45">
        <f>SUM('Kleine Halve Fond'!P34:S34)</f>
        <v>0</v>
      </c>
      <c r="G35" s="45">
        <f>SUM('Kleine Halve Fond'!P48:S48)</f>
        <v>0</v>
      </c>
      <c r="H35" s="48">
        <f t="shared" si="7"/>
        <v>40</v>
      </c>
      <c r="I35" s="46" t="s">
        <v>13</v>
      </c>
      <c r="J35" s="46" t="s">
        <v>13</v>
      </c>
      <c r="K35" s="46" t="s">
        <v>13</v>
      </c>
      <c r="M35" s="45">
        <f t="shared" si="6"/>
        <v>0</v>
      </c>
      <c r="N35" s="45">
        <f t="shared" si="6"/>
        <v>0</v>
      </c>
      <c r="O35" s="45">
        <f t="shared" si="6"/>
        <v>0</v>
      </c>
    </row>
    <row r="36" spans="1:15" x14ac:dyDescent="0.3">
      <c r="A36" s="45">
        <v>50</v>
      </c>
      <c r="B36" s="45">
        <v>4.5</v>
      </c>
      <c r="C36" s="45">
        <v>4.5</v>
      </c>
      <c r="D36" s="45">
        <v>4.5</v>
      </c>
      <c r="E36" s="45">
        <f>SUM('Kleine Halve Fond'!P16:S16)</f>
        <v>0</v>
      </c>
      <c r="F36" s="45">
        <f>SUM('Kleine Halve Fond'!P35:S35)</f>
        <v>0</v>
      </c>
      <c r="G36" s="45">
        <f>SUM('Kleine Halve Fond'!P49:S49)</f>
        <v>0</v>
      </c>
      <c r="H36" s="48">
        <f t="shared" si="7"/>
        <v>50</v>
      </c>
      <c r="I36" s="46" t="s">
        <v>13</v>
      </c>
      <c r="J36" s="46" t="s">
        <v>13</v>
      </c>
      <c r="K36" s="46" t="s">
        <v>13</v>
      </c>
      <c r="M36" s="45">
        <f t="shared" si="6"/>
        <v>0</v>
      </c>
      <c r="N36" s="45">
        <f t="shared" si="6"/>
        <v>0</v>
      </c>
      <c r="O36" s="45">
        <f t="shared" si="6"/>
        <v>0</v>
      </c>
    </row>
    <row r="37" spans="1:15" x14ac:dyDescent="0.3">
      <c r="A37" s="45">
        <v>100</v>
      </c>
      <c r="B37" s="45">
        <v>7</v>
      </c>
      <c r="C37" s="45">
        <v>7</v>
      </c>
      <c r="D37" s="45">
        <v>7</v>
      </c>
      <c r="E37" s="45">
        <f>SUM('Kleine Halve Fond'!P17:S17)</f>
        <v>0</v>
      </c>
      <c r="F37" s="45">
        <f>SUM('Kleine Halve Fond'!P36:S36)</f>
        <v>0</v>
      </c>
      <c r="G37" s="45">
        <f>SUM('Kleine Halve Fond'!P50:S50)</f>
        <v>0</v>
      </c>
      <c r="H37" s="48">
        <f t="shared" si="7"/>
        <v>100</v>
      </c>
      <c r="I37" s="46" t="s">
        <v>13</v>
      </c>
      <c r="J37" s="46" t="s">
        <v>13</v>
      </c>
      <c r="K37" s="46" t="s">
        <v>13</v>
      </c>
      <c r="M37" s="45">
        <f t="shared" si="6"/>
        <v>0</v>
      </c>
      <c r="N37" s="45">
        <f t="shared" si="6"/>
        <v>0</v>
      </c>
      <c r="O37" s="45">
        <f t="shared" si="6"/>
        <v>0</v>
      </c>
    </row>
    <row r="38" spans="1:15" x14ac:dyDescent="0.3">
      <c r="A38" s="45">
        <v>200</v>
      </c>
      <c r="B38" s="45">
        <v>12</v>
      </c>
      <c r="C38" s="45">
        <v>12</v>
      </c>
      <c r="D38" s="45">
        <v>12</v>
      </c>
      <c r="E38" s="45">
        <f>SUM('Kleine Halve Fond'!P18:S18)</f>
        <v>0</v>
      </c>
      <c r="F38" s="45">
        <f>SUM('Kleine Halve Fond'!P37:S37)</f>
        <v>0</v>
      </c>
      <c r="G38" s="45">
        <f>SUM('Kleine Halve Fond'!P51:S51)</f>
        <v>0</v>
      </c>
      <c r="H38" s="48">
        <f t="shared" si="7"/>
        <v>200</v>
      </c>
      <c r="I38" s="46" t="s">
        <v>13</v>
      </c>
      <c r="J38" s="46" t="s">
        <v>13</v>
      </c>
      <c r="K38" s="46" t="s">
        <v>13</v>
      </c>
      <c r="M38" s="45">
        <f t="shared" si="6"/>
        <v>0</v>
      </c>
      <c r="N38" s="45">
        <f t="shared" si="6"/>
        <v>0</v>
      </c>
      <c r="O38" s="45">
        <f t="shared" si="6"/>
        <v>0</v>
      </c>
    </row>
    <row r="42" spans="1:15" x14ac:dyDescent="0.3">
      <c r="A42" s="49" t="s">
        <v>53</v>
      </c>
      <c r="B42" s="48">
        <v>1</v>
      </c>
      <c r="C42" s="48">
        <v>1</v>
      </c>
      <c r="D42" s="48">
        <v>1</v>
      </c>
      <c r="E42" s="45">
        <f>'Kleine Halve Fond'!C43</f>
        <v>0</v>
      </c>
      <c r="F42" s="45">
        <f>'Kleine Halve Fond'!E43</f>
        <v>0</v>
      </c>
      <c r="G42" s="45">
        <f>'Kleine Halve Fond'!G43</f>
        <v>0</v>
      </c>
      <c r="M42" s="45">
        <f t="shared" ref="M42:O52" si="8">SUM(B42*E42)</f>
        <v>0</v>
      </c>
      <c r="N42" s="45">
        <f t="shared" si="8"/>
        <v>0</v>
      </c>
      <c r="O42" s="45">
        <f t="shared" si="8"/>
        <v>0</v>
      </c>
    </row>
    <row r="43" spans="1:15" x14ac:dyDescent="0.3">
      <c r="A43" s="49" t="s">
        <v>55</v>
      </c>
      <c r="B43" s="48">
        <v>15</v>
      </c>
      <c r="C43" s="48">
        <v>10</v>
      </c>
      <c r="D43" s="48">
        <v>25</v>
      </c>
      <c r="E43" s="45">
        <f>'Kleine Halve Fond'!C44</f>
        <v>0</v>
      </c>
      <c r="F43" s="45">
        <f>'Kleine Halve Fond'!E44</f>
        <v>0</v>
      </c>
      <c r="G43" s="45">
        <f>'Kleine Halve Fond'!G44</f>
        <v>0</v>
      </c>
      <c r="M43" s="45">
        <f t="shared" si="8"/>
        <v>0</v>
      </c>
      <c r="N43" s="45">
        <f t="shared" si="8"/>
        <v>0</v>
      </c>
      <c r="O43" s="45">
        <f t="shared" si="8"/>
        <v>0</v>
      </c>
    </row>
    <row r="44" spans="1:15" x14ac:dyDescent="0.3">
      <c r="A44" s="49" t="s">
        <v>56</v>
      </c>
      <c r="B44" s="48">
        <v>2</v>
      </c>
      <c r="C44" s="48">
        <v>2</v>
      </c>
      <c r="D44" s="48">
        <v>2</v>
      </c>
      <c r="E44" s="45">
        <f>'Kleine Halve Fond'!C45</f>
        <v>0</v>
      </c>
      <c r="F44" s="45">
        <f>'Kleine Halve Fond'!E45</f>
        <v>0</v>
      </c>
      <c r="G44" s="45">
        <f>'Kleine Halve Fond'!G45</f>
        <v>0</v>
      </c>
      <c r="M44" s="45">
        <f t="shared" si="8"/>
        <v>0</v>
      </c>
      <c r="N44" s="45">
        <f t="shared" si="8"/>
        <v>0</v>
      </c>
      <c r="O44" s="45">
        <f t="shared" si="8"/>
        <v>0</v>
      </c>
    </row>
    <row r="45" spans="1:15" x14ac:dyDescent="0.3">
      <c r="A45" s="49" t="s">
        <v>57</v>
      </c>
      <c r="B45" s="48">
        <v>5</v>
      </c>
      <c r="C45" s="48">
        <v>5</v>
      </c>
      <c r="D45" s="48">
        <v>5</v>
      </c>
      <c r="E45" s="45">
        <f>'Kleine Halve Fond'!C46</f>
        <v>0</v>
      </c>
      <c r="F45" s="45">
        <f>'Kleine Halve Fond'!E46</f>
        <v>0</v>
      </c>
      <c r="G45" s="45">
        <f>'Kleine Halve Fond'!G46</f>
        <v>0</v>
      </c>
      <c r="M45" s="45">
        <f t="shared" si="8"/>
        <v>0</v>
      </c>
      <c r="N45" s="45">
        <f t="shared" si="8"/>
        <v>0</v>
      </c>
      <c r="O45" s="45">
        <f t="shared" si="8"/>
        <v>0</v>
      </c>
    </row>
    <row r="46" spans="1:15" x14ac:dyDescent="0.3">
      <c r="A46" s="49" t="s">
        <v>58</v>
      </c>
      <c r="B46" s="48">
        <v>1</v>
      </c>
      <c r="C46" s="48">
        <v>1</v>
      </c>
      <c r="D46" s="48">
        <v>1</v>
      </c>
      <c r="E46" s="45">
        <f>'Kleine Halve Fond'!C47</f>
        <v>0</v>
      </c>
      <c r="F46" s="45">
        <f>'Kleine Halve Fond'!E47</f>
        <v>0</v>
      </c>
      <c r="G46" s="45">
        <f>'Kleine Halve Fond'!G47</f>
        <v>0</v>
      </c>
      <c r="M46" s="45">
        <f t="shared" si="8"/>
        <v>0</v>
      </c>
      <c r="N46" s="45">
        <f t="shared" si="8"/>
        <v>0</v>
      </c>
      <c r="O46" s="45">
        <f t="shared" si="8"/>
        <v>0</v>
      </c>
    </row>
    <row r="47" spans="1:15" x14ac:dyDescent="0.3">
      <c r="A47" s="49" t="s">
        <v>59</v>
      </c>
      <c r="B47" s="48">
        <v>5</v>
      </c>
      <c r="C47" s="48">
        <v>5</v>
      </c>
      <c r="D47" s="48">
        <v>5</v>
      </c>
      <c r="E47" s="45">
        <f>'Kleine Halve Fond'!C48</f>
        <v>0</v>
      </c>
      <c r="F47" s="45">
        <f>'Kleine Halve Fond'!E48</f>
        <v>0</v>
      </c>
      <c r="G47" s="45">
        <f>'Kleine Halve Fond'!G48</f>
        <v>0</v>
      </c>
      <c r="M47" s="45">
        <f t="shared" si="8"/>
        <v>0</v>
      </c>
      <c r="N47" s="45">
        <f t="shared" si="8"/>
        <v>0</v>
      </c>
      <c r="O47" s="45">
        <f t="shared" si="8"/>
        <v>0</v>
      </c>
    </row>
    <row r="48" spans="1:15" x14ac:dyDescent="0.3">
      <c r="A48" s="49" t="s">
        <v>60</v>
      </c>
      <c r="B48" s="48">
        <v>2.5</v>
      </c>
      <c r="C48" s="48">
        <v>2.5</v>
      </c>
      <c r="D48" s="48">
        <v>2.5</v>
      </c>
      <c r="E48" s="45">
        <f>'Kleine Halve Fond'!C49</f>
        <v>0</v>
      </c>
      <c r="F48" s="45">
        <f>'Kleine Halve Fond'!E49</f>
        <v>0</v>
      </c>
      <c r="G48" s="45">
        <f>'Kleine Halve Fond'!G49</f>
        <v>0</v>
      </c>
      <c r="M48" s="45">
        <f t="shared" si="8"/>
        <v>0</v>
      </c>
      <c r="N48" s="45">
        <f t="shared" si="8"/>
        <v>0</v>
      </c>
      <c r="O48" s="45">
        <f t="shared" si="8"/>
        <v>0</v>
      </c>
    </row>
    <row r="49" spans="1:15" x14ac:dyDescent="0.3">
      <c r="A49" s="49" t="s">
        <v>61</v>
      </c>
      <c r="B49" s="48">
        <v>2.5</v>
      </c>
      <c r="C49" s="48">
        <v>2.5</v>
      </c>
      <c r="D49" s="48">
        <v>2.5</v>
      </c>
      <c r="E49" s="45">
        <f>'Kleine Halve Fond'!C50</f>
        <v>0</v>
      </c>
      <c r="F49" s="45">
        <f>'Kleine Halve Fond'!E50</f>
        <v>0</v>
      </c>
      <c r="G49" s="45">
        <f>'Kleine Halve Fond'!G50</f>
        <v>0</v>
      </c>
      <c r="M49" s="45">
        <f t="shared" si="8"/>
        <v>0</v>
      </c>
      <c r="N49" s="45">
        <f t="shared" si="8"/>
        <v>0</v>
      </c>
      <c r="O49" s="45">
        <f t="shared" si="8"/>
        <v>0</v>
      </c>
    </row>
    <row r="50" spans="1:15" x14ac:dyDescent="0.3">
      <c r="A50" s="49" t="s">
        <v>62</v>
      </c>
      <c r="B50" s="48">
        <v>2</v>
      </c>
      <c r="C50" s="48">
        <v>2</v>
      </c>
      <c r="D50" s="48">
        <v>2</v>
      </c>
      <c r="E50" s="45">
        <f>'Kleine Halve Fond'!C51</f>
        <v>0</v>
      </c>
      <c r="F50" s="45">
        <f>'Kleine Halve Fond'!E51</f>
        <v>0</v>
      </c>
      <c r="G50" s="45">
        <f>'Kleine Halve Fond'!G51</f>
        <v>0</v>
      </c>
      <c r="M50" s="45">
        <f t="shared" si="8"/>
        <v>0</v>
      </c>
      <c r="N50" s="45">
        <f t="shared" si="8"/>
        <v>0</v>
      </c>
      <c r="O50" s="45">
        <f t="shared" si="8"/>
        <v>0</v>
      </c>
    </row>
    <row r="51" spans="1:15" x14ac:dyDescent="0.3">
      <c r="A51" s="49" t="s">
        <v>63</v>
      </c>
      <c r="B51" s="48">
        <v>2.5</v>
      </c>
      <c r="C51" s="48">
        <v>2.5</v>
      </c>
      <c r="D51" s="48">
        <v>2.5</v>
      </c>
      <c r="E51" s="45">
        <f>'Kleine Halve Fond'!C52</f>
        <v>0</v>
      </c>
      <c r="F51" s="45">
        <f>'Kleine Halve Fond'!E52</f>
        <v>0</v>
      </c>
      <c r="G51" s="45">
        <f>'Kleine Halve Fond'!G52</f>
        <v>0</v>
      </c>
      <c r="M51" s="45">
        <f t="shared" si="8"/>
        <v>0</v>
      </c>
      <c r="N51" s="45">
        <f t="shared" si="8"/>
        <v>0</v>
      </c>
      <c r="O51" s="45">
        <f t="shared" si="8"/>
        <v>0</v>
      </c>
    </row>
    <row r="52" spans="1:15" x14ac:dyDescent="0.3">
      <c r="A52" s="49" t="s">
        <v>65</v>
      </c>
      <c r="B52" s="48">
        <v>1.25</v>
      </c>
      <c r="C52" s="48">
        <v>1.25</v>
      </c>
      <c r="D52" s="48">
        <v>1.25</v>
      </c>
      <c r="E52" s="45">
        <f>'Kleine Halve Fond'!C53</f>
        <v>0</v>
      </c>
      <c r="F52" s="45">
        <f>'Kleine Halve Fond'!E53</f>
        <v>0</v>
      </c>
      <c r="G52" s="45">
        <f>'Kleine Halve Fond'!G53</f>
        <v>0</v>
      </c>
      <c r="M52" s="45">
        <f t="shared" si="8"/>
        <v>0</v>
      </c>
      <c r="N52" s="45">
        <f t="shared" si="8"/>
        <v>0</v>
      </c>
      <c r="O52" s="45">
        <f t="shared" si="8"/>
        <v>0</v>
      </c>
    </row>
    <row r="54" spans="1:15" x14ac:dyDescent="0.3">
      <c r="A54" s="45" t="s">
        <v>9</v>
      </c>
      <c r="B54" s="45">
        <v>1.5</v>
      </c>
      <c r="C54" s="45">
        <v>1.5</v>
      </c>
      <c r="D54" s="45">
        <v>1.5</v>
      </c>
      <c r="E54" s="45">
        <f>'Kleine Halve Fond'!J5</f>
        <v>0</v>
      </c>
      <c r="F54" s="45">
        <f>'Kleine Halve Fond'!J6</f>
        <v>0</v>
      </c>
      <c r="G54" s="45">
        <f>'Kleine Halve Fond'!J7</f>
        <v>0</v>
      </c>
      <c r="M54" s="45">
        <f t="shared" ref="M54:O54" si="9">SUM(B54*E54)</f>
        <v>0</v>
      </c>
      <c r="N54" s="45">
        <f t="shared" si="9"/>
        <v>0</v>
      </c>
      <c r="O54" s="45">
        <f t="shared" si="9"/>
        <v>0</v>
      </c>
    </row>
    <row r="56" spans="1:15" x14ac:dyDescent="0.3">
      <c r="A56" s="45" t="s">
        <v>72</v>
      </c>
      <c r="M56" s="45">
        <f>IF(SUM(M1:N54)&gt;0,1,0)</f>
        <v>0</v>
      </c>
      <c r="O56" s="45">
        <f>IF(SUM(O1:O54)&gt;0,1,0)</f>
        <v>0</v>
      </c>
    </row>
  </sheetData>
  <sheetProtection algorithmName="SHA-512" hashValue="Nsd39elRtssr+mOBq0Qp4gMTYcvdMKDW8b4l3T0YcUlbJ07YoyCq3/WyTJSpGs3ljTbNZIzA36H7m2OnN0pOBw==" saltValue="CcKhFGyrEp9C63qNllvVUA==" spinCount="100000" sheet="1" objects="1" scenarios="1"/>
  <mergeCells count="9">
    <mergeCell ref="A1:G1"/>
    <mergeCell ref="I1:K1"/>
    <mergeCell ref="M1:O1"/>
    <mergeCell ref="E2:G2"/>
    <mergeCell ref="A17:G17"/>
    <mergeCell ref="I17:K17"/>
    <mergeCell ref="E18:G18"/>
    <mergeCell ref="A30:G30"/>
    <mergeCell ref="E31:G3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3D06-6F58-4749-B219-08DAF000A707}">
  <dimension ref="A1:T58"/>
  <sheetViews>
    <sheetView topLeftCell="A40" workbookViewId="0">
      <selection activeCell="M58" sqref="M58"/>
    </sheetView>
  </sheetViews>
  <sheetFormatPr defaultRowHeight="14.4" x14ac:dyDescent="0.3"/>
  <cols>
    <col min="1" max="1" width="19" style="45" bestFit="1" customWidth="1"/>
    <col min="2" max="7" width="8.88671875" style="45"/>
    <col min="8" max="8" width="8.88671875" style="48"/>
    <col min="9" max="11" width="8.88671875" style="46"/>
    <col min="12" max="16384" width="8.88671875" style="45"/>
  </cols>
  <sheetData>
    <row r="1" spans="1:15" ht="28.8" x14ac:dyDescent="0.55000000000000004">
      <c r="A1" s="75" t="s">
        <v>20</v>
      </c>
      <c r="B1" s="75"/>
      <c r="C1" s="75"/>
      <c r="D1" s="75"/>
      <c r="E1" s="75"/>
      <c r="F1" s="75"/>
      <c r="G1" s="75"/>
      <c r="H1" s="47"/>
      <c r="I1" s="76" t="s">
        <v>68</v>
      </c>
      <c r="J1" s="76"/>
      <c r="K1" s="76"/>
      <c r="M1" s="75" t="s">
        <v>69</v>
      </c>
      <c r="N1" s="75"/>
      <c r="O1" s="75"/>
    </row>
    <row r="2" spans="1:15" x14ac:dyDescent="0.3">
      <c r="B2" s="45" t="s">
        <v>15</v>
      </c>
      <c r="C2" s="45" t="s">
        <v>16</v>
      </c>
      <c r="D2" s="45" t="s">
        <v>17</v>
      </c>
      <c r="E2" s="74" t="s">
        <v>67</v>
      </c>
      <c r="F2" s="74"/>
      <c r="G2" s="74"/>
      <c r="I2" s="46" t="s">
        <v>15</v>
      </c>
      <c r="J2" s="46" t="s">
        <v>16</v>
      </c>
      <c r="K2" s="46" t="s">
        <v>17</v>
      </c>
    </row>
    <row r="3" spans="1:15" x14ac:dyDescent="0.3">
      <c r="A3" s="45">
        <v>1</v>
      </c>
      <c r="B3" s="45">
        <v>1.25</v>
      </c>
      <c r="C3" s="45">
        <v>1.25</v>
      </c>
      <c r="D3" s="45">
        <v>1.25</v>
      </c>
      <c r="E3" s="45">
        <f>Orleans!C12</f>
        <v>0</v>
      </c>
      <c r="F3" s="45">
        <f>Orleans!E12</f>
        <v>0</v>
      </c>
      <c r="G3" s="45">
        <f>Orleans!G12</f>
        <v>0</v>
      </c>
      <c r="H3" s="48">
        <f>A3</f>
        <v>1</v>
      </c>
      <c r="I3" s="46" t="s">
        <v>13</v>
      </c>
      <c r="J3" s="46" t="s">
        <v>13</v>
      </c>
      <c r="K3" s="46" t="s">
        <v>13</v>
      </c>
      <c r="M3" s="45">
        <f>SUM(B3*E3)</f>
        <v>0</v>
      </c>
      <c r="N3" s="45">
        <f t="shared" ref="N3:O15" si="0">SUM(C3*F3)</f>
        <v>0</v>
      </c>
      <c r="O3" s="45">
        <f t="shared" si="0"/>
        <v>0</v>
      </c>
    </row>
    <row r="4" spans="1:15" x14ac:dyDescent="0.3">
      <c r="A4" s="45">
        <v>2</v>
      </c>
      <c r="B4" s="45">
        <v>2.5</v>
      </c>
      <c r="C4" s="45">
        <v>2.5</v>
      </c>
      <c r="D4" s="45">
        <v>2.5</v>
      </c>
      <c r="E4" s="45">
        <f>Orleans!C13</f>
        <v>0</v>
      </c>
      <c r="F4" s="45">
        <f>Orleans!E13</f>
        <v>0</v>
      </c>
      <c r="G4" s="45">
        <f>Orleans!G13</f>
        <v>0</v>
      </c>
      <c r="H4" s="48">
        <f t="shared" ref="H4:H15" si="1">A4</f>
        <v>2</v>
      </c>
      <c r="I4" s="46" t="s">
        <v>13</v>
      </c>
      <c r="J4" s="46" t="s">
        <v>13</v>
      </c>
      <c r="K4" s="46" t="s">
        <v>13</v>
      </c>
      <c r="M4" s="45">
        <f t="shared" ref="M4:M15" si="2">SUM(B4*E4)</f>
        <v>0</v>
      </c>
      <c r="N4" s="45">
        <f t="shared" si="0"/>
        <v>0</v>
      </c>
      <c r="O4" s="45">
        <f t="shared" si="0"/>
        <v>0</v>
      </c>
    </row>
    <row r="5" spans="1:15" x14ac:dyDescent="0.3">
      <c r="A5" s="45">
        <v>3</v>
      </c>
      <c r="B5" s="45">
        <v>3.75</v>
      </c>
      <c r="C5" s="45">
        <v>3.75</v>
      </c>
      <c r="D5" s="45">
        <v>3.75</v>
      </c>
      <c r="E5" s="45">
        <f>Orleans!C14</f>
        <v>0</v>
      </c>
      <c r="F5" s="45">
        <f>Orleans!E14</f>
        <v>0</v>
      </c>
      <c r="G5" s="45">
        <f>Orleans!G14</f>
        <v>0</v>
      </c>
      <c r="H5" s="48">
        <f t="shared" si="1"/>
        <v>3</v>
      </c>
      <c r="I5" s="46" t="s">
        <v>13</v>
      </c>
      <c r="J5" s="46" t="s">
        <v>13</v>
      </c>
      <c r="K5" s="46" t="s">
        <v>13</v>
      </c>
      <c r="M5" s="45">
        <f t="shared" si="2"/>
        <v>0</v>
      </c>
      <c r="N5" s="45">
        <f t="shared" si="0"/>
        <v>0</v>
      </c>
      <c r="O5" s="45">
        <f t="shared" si="0"/>
        <v>0</v>
      </c>
    </row>
    <row r="6" spans="1:15" x14ac:dyDescent="0.3">
      <c r="A6" s="45">
        <v>4</v>
      </c>
      <c r="B6" s="45">
        <v>5</v>
      </c>
      <c r="C6" s="45">
        <v>5</v>
      </c>
      <c r="D6" s="45">
        <v>5</v>
      </c>
      <c r="E6" s="45">
        <f>Orleans!C15</f>
        <v>0</v>
      </c>
      <c r="F6" s="45">
        <f>Orleans!E15</f>
        <v>0</v>
      </c>
      <c r="G6" s="45">
        <f>Orleans!G15</f>
        <v>0</v>
      </c>
      <c r="H6" s="48">
        <f t="shared" si="1"/>
        <v>4</v>
      </c>
      <c r="I6" s="46" t="s">
        <v>13</v>
      </c>
      <c r="J6" s="46" t="s">
        <v>13</v>
      </c>
      <c r="K6" s="46" t="s">
        <v>13</v>
      </c>
      <c r="M6" s="45">
        <f t="shared" si="2"/>
        <v>0</v>
      </c>
      <c r="N6" s="45">
        <f t="shared" si="0"/>
        <v>0</v>
      </c>
      <c r="O6" s="45">
        <f t="shared" si="0"/>
        <v>0</v>
      </c>
    </row>
    <row r="7" spans="1:15" x14ac:dyDescent="0.3">
      <c r="A7" s="45">
        <v>5</v>
      </c>
      <c r="B7" s="45">
        <v>7.5</v>
      </c>
      <c r="C7" s="45">
        <v>7.5</v>
      </c>
      <c r="D7" s="45">
        <v>7.5</v>
      </c>
      <c r="E7" s="45">
        <f>Orleans!C16</f>
        <v>0</v>
      </c>
      <c r="F7" s="45">
        <f>Orleans!E16</f>
        <v>0</v>
      </c>
      <c r="G7" s="45">
        <f>Orleans!G16</f>
        <v>0</v>
      </c>
      <c r="H7" s="48">
        <f t="shared" si="1"/>
        <v>5</v>
      </c>
      <c r="I7" s="46" t="s">
        <v>13</v>
      </c>
      <c r="J7" s="46" t="s">
        <v>13</v>
      </c>
      <c r="K7" s="46" t="s">
        <v>13</v>
      </c>
      <c r="M7" s="45">
        <f t="shared" si="2"/>
        <v>0</v>
      </c>
      <c r="N7" s="45">
        <f t="shared" si="0"/>
        <v>0</v>
      </c>
      <c r="O7" s="45">
        <f t="shared" si="0"/>
        <v>0</v>
      </c>
    </row>
    <row r="8" spans="1:15" x14ac:dyDescent="0.3">
      <c r="A8" s="45">
        <v>6</v>
      </c>
      <c r="B8" s="45">
        <v>12.5</v>
      </c>
      <c r="C8" s="45">
        <v>12.5</v>
      </c>
      <c r="D8" s="45">
        <v>12.5</v>
      </c>
      <c r="E8" s="45">
        <f>Orleans!C17</f>
        <v>0</v>
      </c>
      <c r="F8" s="45">
        <f>Orleans!E17</f>
        <v>0</v>
      </c>
      <c r="G8" s="45">
        <f>Orleans!G17</f>
        <v>0</v>
      </c>
      <c r="H8" s="48">
        <f t="shared" si="1"/>
        <v>6</v>
      </c>
      <c r="I8" s="46" t="s">
        <v>13</v>
      </c>
      <c r="J8" s="46" t="s">
        <v>13</v>
      </c>
      <c r="K8" s="46" t="s">
        <v>13</v>
      </c>
      <c r="M8" s="45">
        <f t="shared" si="2"/>
        <v>0</v>
      </c>
      <c r="N8" s="45">
        <f t="shared" si="0"/>
        <v>0</v>
      </c>
      <c r="O8" s="45">
        <f t="shared" si="0"/>
        <v>0</v>
      </c>
    </row>
    <row r="9" spans="1:15" x14ac:dyDescent="0.3">
      <c r="A9" s="45">
        <v>7</v>
      </c>
      <c r="B9" s="45">
        <v>20</v>
      </c>
      <c r="C9" s="45">
        <v>20</v>
      </c>
      <c r="D9" s="45">
        <v>20</v>
      </c>
      <c r="E9" s="45">
        <f>Orleans!C18</f>
        <v>0</v>
      </c>
      <c r="F9" s="45">
        <f>Orleans!E18</f>
        <v>0</v>
      </c>
      <c r="G9" s="45">
        <f>Orleans!G18</f>
        <v>0</v>
      </c>
      <c r="H9" s="48">
        <f t="shared" si="1"/>
        <v>7</v>
      </c>
      <c r="I9" s="46" t="s">
        <v>13</v>
      </c>
      <c r="J9" s="46" t="s">
        <v>13</v>
      </c>
      <c r="K9" s="46" t="s">
        <v>13</v>
      </c>
      <c r="M9" s="45">
        <f t="shared" si="2"/>
        <v>0</v>
      </c>
      <c r="N9" s="45">
        <f t="shared" si="0"/>
        <v>0</v>
      </c>
      <c r="O9" s="45">
        <f t="shared" si="0"/>
        <v>0</v>
      </c>
    </row>
    <row r="10" spans="1:15" x14ac:dyDescent="0.3">
      <c r="A10" s="45">
        <v>8</v>
      </c>
      <c r="B10" s="45">
        <v>30</v>
      </c>
      <c r="C10" s="45">
        <v>30</v>
      </c>
      <c r="D10" s="45">
        <v>30</v>
      </c>
      <c r="E10" s="45">
        <f>Orleans!C19</f>
        <v>0</v>
      </c>
      <c r="F10" s="45">
        <f>Orleans!E19</f>
        <v>0</v>
      </c>
      <c r="G10" s="45">
        <f>Orleans!G19</f>
        <v>0</v>
      </c>
      <c r="H10" s="48">
        <f t="shared" si="1"/>
        <v>8</v>
      </c>
      <c r="I10" s="46" t="s">
        <v>13</v>
      </c>
      <c r="J10" s="46" t="s">
        <v>13</v>
      </c>
      <c r="K10" s="46" t="s">
        <v>13</v>
      </c>
      <c r="M10" s="45">
        <f t="shared" si="2"/>
        <v>0</v>
      </c>
      <c r="N10" s="45">
        <f t="shared" si="0"/>
        <v>0</v>
      </c>
      <c r="O10" s="45">
        <f t="shared" si="0"/>
        <v>0</v>
      </c>
    </row>
    <row r="11" spans="1:15" x14ac:dyDescent="0.3">
      <c r="A11" s="45">
        <v>9</v>
      </c>
      <c r="B11" s="45">
        <v>45</v>
      </c>
      <c r="C11" s="45">
        <v>45</v>
      </c>
      <c r="D11" s="45">
        <v>45</v>
      </c>
      <c r="E11" s="45">
        <f>Orleans!C20</f>
        <v>0</v>
      </c>
      <c r="F11" s="45">
        <f>Orleans!E20</f>
        <v>0</v>
      </c>
      <c r="G11" s="45">
        <f>Orleans!G20</f>
        <v>0</v>
      </c>
      <c r="H11" s="48">
        <f t="shared" si="1"/>
        <v>9</v>
      </c>
      <c r="I11" s="46" t="s">
        <v>13</v>
      </c>
      <c r="J11" s="46" t="s">
        <v>13</v>
      </c>
      <c r="K11" s="46" t="s">
        <v>13</v>
      </c>
      <c r="M11" s="45">
        <f t="shared" si="2"/>
        <v>0</v>
      </c>
      <c r="N11" s="45">
        <f t="shared" si="0"/>
        <v>0</v>
      </c>
      <c r="O11" s="45">
        <f t="shared" si="0"/>
        <v>0</v>
      </c>
    </row>
    <row r="12" spans="1:15" x14ac:dyDescent="0.3">
      <c r="A12" s="45" t="s">
        <v>42</v>
      </c>
      <c r="B12" s="45">
        <v>65</v>
      </c>
      <c r="C12" s="45">
        <v>65</v>
      </c>
      <c r="D12" s="45">
        <v>65</v>
      </c>
      <c r="E12" s="45">
        <f>Orleans!C21</f>
        <v>0</v>
      </c>
      <c r="F12" s="45">
        <f>Orleans!E21</f>
        <v>0</v>
      </c>
      <c r="G12" s="45">
        <f>Orleans!G21</f>
        <v>0</v>
      </c>
      <c r="H12" s="48" t="str">
        <f t="shared" si="1"/>
        <v>A</v>
      </c>
      <c r="I12" s="46" t="s">
        <v>13</v>
      </c>
      <c r="J12" s="46" t="s">
        <v>13</v>
      </c>
      <c r="K12" s="46" t="s">
        <v>13</v>
      </c>
      <c r="M12" s="45">
        <f t="shared" si="2"/>
        <v>0</v>
      </c>
      <c r="N12" s="45">
        <f t="shared" si="0"/>
        <v>0</v>
      </c>
      <c r="O12" s="45">
        <f t="shared" si="0"/>
        <v>0</v>
      </c>
    </row>
    <row r="13" spans="1:15" x14ac:dyDescent="0.3">
      <c r="A13" s="45" t="s">
        <v>44</v>
      </c>
      <c r="B13" s="45">
        <v>90</v>
      </c>
      <c r="C13" s="45">
        <v>90</v>
      </c>
      <c r="D13" s="45">
        <v>90</v>
      </c>
      <c r="E13" s="45">
        <f>Orleans!C22</f>
        <v>0</v>
      </c>
      <c r="F13" s="45">
        <f>Orleans!E22</f>
        <v>0</v>
      </c>
      <c r="G13" s="45">
        <f>Orleans!G22</f>
        <v>0</v>
      </c>
      <c r="H13" s="48" t="str">
        <f t="shared" si="1"/>
        <v>B</v>
      </c>
      <c r="I13" s="46" t="s">
        <v>13</v>
      </c>
      <c r="J13" s="46" t="s">
        <v>13</v>
      </c>
      <c r="K13" s="46" t="s">
        <v>13</v>
      </c>
      <c r="M13" s="45">
        <f t="shared" si="2"/>
        <v>0</v>
      </c>
      <c r="N13" s="45">
        <f t="shared" si="0"/>
        <v>0</v>
      </c>
      <c r="O13" s="45">
        <f t="shared" si="0"/>
        <v>0</v>
      </c>
    </row>
    <row r="14" spans="1:15" x14ac:dyDescent="0.3">
      <c r="A14" s="45" t="s">
        <v>46</v>
      </c>
      <c r="B14" s="45">
        <v>140</v>
      </c>
      <c r="C14" s="45">
        <v>140</v>
      </c>
      <c r="D14" s="45">
        <v>140</v>
      </c>
      <c r="E14" s="45">
        <f>Orleans!C23</f>
        <v>0</v>
      </c>
      <c r="F14" s="45">
        <f>Orleans!E23</f>
        <v>0</v>
      </c>
      <c r="G14" s="45">
        <f>Orleans!G23</f>
        <v>0</v>
      </c>
      <c r="H14" s="48" t="str">
        <f t="shared" si="1"/>
        <v>C</v>
      </c>
      <c r="I14" s="46" t="s">
        <v>13</v>
      </c>
      <c r="J14" s="46" t="s">
        <v>13</v>
      </c>
      <c r="K14" s="46" t="s">
        <v>13</v>
      </c>
      <c r="M14" s="45">
        <f t="shared" si="2"/>
        <v>0</v>
      </c>
      <c r="N14" s="45">
        <f t="shared" si="0"/>
        <v>0</v>
      </c>
      <c r="O14" s="45">
        <f t="shared" si="0"/>
        <v>0</v>
      </c>
    </row>
    <row r="15" spans="1:15" x14ac:dyDescent="0.3">
      <c r="A15" s="45" t="s">
        <v>48</v>
      </c>
      <c r="B15" s="45">
        <v>200</v>
      </c>
      <c r="C15" s="45">
        <v>200</v>
      </c>
      <c r="D15" s="45">
        <v>200</v>
      </c>
      <c r="E15" s="45">
        <f>Orleans!C24</f>
        <v>0</v>
      </c>
      <c r="F15" s="45">
        <f>Orleans!E24</f>
        <v>0</v>
      </c>
      <c r="G15" s="45">
        <f>Orleans!G24</f>
        <v>0</v>
      </c>
      <c r="H15" s="48" t="str">
        <f t="shared" si="1"/>
        <v>D</v>
      </c>
      <c r="I15" s="46" t="s">
        <v>13</v>
      </c>
      <c r="J15" s="46" t="s">
        <v>13</v>
      </c>
      <c r="K15" s="46" t="s">
        <v>13</v>
      </c>
      <c r="M15" s="45">
        <f t="shared" si="2"/>
        <v>0</v>
      </c>
      <c r="N15" s="45">
        <f t="shared" si="0"/>
        <v>0</v>
      </c>
      <c r="O15" s="45">
        <f t="shared" si="0"/>
        <v>0</v>
      </c>
    </row>
    <row r="17" spans="1:15" ht="28.8" x14ac:dyDescent="0.55000000000000004">
      <c r="A17" s="75" t="s">
        <v>51</v>
      </c>
      <c r="B17" s="75"/>
      <c r="C17" s="75"/>
      <c r="D17" s="75"/>
      <c r="E17" s="75"/>
      <c r="F17" s="75"/>
      <c r="G17" s="75"/>
      <c r="H17" s="47"/>
      <c r="I17" s="76"/>
      <c r="J17" s="76"/>
      <c r="K17" s="76"/>
    </row>
    <row r="18" spans="1:15" x14ac:dyDescent="0.3">
      <c r="B18" s="45" t="s">
        <v>15</v>
      </c>
      <c r="C18" s="45" t="s">
        <v>16</v>
      </c>
      <c r="D18" s="45" t="s">
        <v>17</v>
      </c>
      <c r="E18" s="74" t="s">
        <v>67</v>
      </c>
      <c r="F18" s="74"/>
      <c r="G18" s="74"/>
    </row>
    <row r="19" spans="1:15" x14ac:dyDescent="0.3">
      <c r="A19" s="45">
        <v>1</v>
      </c>
      <c r="B19" s="45">
        <v>1</v>
      </c>
      <c r="C19" s="45">
        <v>1</v>
      </c>
      <c r="D19" s="45">
        <v>1</v>
      </c>
      <c r="E19" s="45">
        <f>Orleans!C29</f>
        <v>0</v>
      </c>
      <c r="F19" s="45">
        <f>Orleans!E29</f>
        <v>0</v>
      </c>
      <c r="G19" s="45">
        <f>Orleans!G29</f>
        <v>0</v>
      </c>
      <c r="H19" s="48">
        <f>A19</f>
        <v>1</v>
      </c>
      <c r="M19" s="45">
        <f>SUM(B19*E19)</f>
        <v>0</v>
      </c>
      <c r="N19" s="45">
        <f t="shared" ref="N19:O28" si="3">SUM(C19*F19)</f>
        <v>0</v>
      </c>
      <c r="O19" s="45">
        <f t="shared" si="3"/>
        <v>0</v>
      </c>
    </row>
    <row r="20" spans="1:15" x14ac:dyDescent="0.3">
      <c r="A20" s="45">
        <v>2</v>
      </c>
      <c r="B20" s="45">
        <v>2</v>
      </c>
      <c r="C20" s="45">
        <v>2</v>
      </c>
      <c r="D20" s="45">
        <v>2</v>
      </c>
      <c r="E20" s="45">
        <f>Orleans!C30</f>
        <v>0</v>
      </c>
      <c r="F20" s="45">
        <f>Orleans!E30</f>
        <v>0</v>
      </c>
      <c r="G20" s="45">
        <f>Orleans!G30</f>
        <v>0</v>
      </c>
      <c r="H20" s="48">
        <f t="shared" ref="H20:H28" si="4">A20</f>
        <v>2</v>
      </c>
      <c r="M20" s="45">
        <f t="shared" ref="M20:M28" si="5">SUM(B20*E20)</f>
        <v>0</v>
      </c>
      <c r="N20" s="45">
        <f t="shared" si="3"/>
        <v>0</v>
      </c>
      <c r="O20" s="45">
        <f t="shared" si="3"/>
        <v>0</v>
      </c>
    </row>
    <row r="21" spans="1:15" x14ac:dyDescent="0.3">
      <c r="A21" s="45">
        <v>3</v>
      </c>
      <c r="B21" s="45">
        <v>3</v>
      </c>
      <c r="C21" s="45">
        <v>3</v>
      </c>
      <c r="D21" s="45">
        <v>3</v>
      </c>
      <c r="E21" s="45">
        <f>Orleans!C31</f>
        <v>0</v>
      </c>
      <c r="F21" s="45">
        <f>Orleans!E31</f>
        <v>0</v>
      </c>
      <c r="G21" s="45">
        <f>Orleans!G31</f>
        <v>0</v>
      </c>
      <c r="H21" s="48">
        <f t="shared" si="4"/>
        <v>3</v>
      </c>
      <c r="M21" s="45">
        <f t="shared" si="5"/>
        <v>0</v>
      </c>
      <c r="N21" s="45">
        <f t="shared" si="3"/>
        <v>0</v>
      </c>
      <c r="O21" s="45">
        <f t="shared" si="3"/>
        <v>0</v>
      </c>
    </row>
    <row r="22" spans="1:15" x14ac:dyDescent="0.3">
      <c r="A22" s="45">
        <v>4</v>
      </c>
      <c r="B22" s="45">
        <v>4</v>
      </c>
      <c r="C22" s="45">
        <v>4</v>
      </c>
      <c r="D22" s="45">
        <v>4</v>
      </c>
      <c r="E22" s="45">
        <f>Orleans!C32</f>
        <v>0</v>
      </c>
      <c r="F22" s="45">
        <f>Orleans!E32</f>
        <v>0</v>
      </c>
      <c r="G22" s="45">
        <f>Orleans!G32</f>
        <v>0</v>
      </c>
      <c r="H22" s="48">
        <f t="shared" si="4"/>
        <v>4</v>
      </c>
      <c r="M22" s="45">
        <f t="shared" si="5"/>
        <v>0</v>
      </c>
      <c r="N22" s="45">
        <f t="shared" si="3"/>
        <v>0</v>
      </c>
      <c r="O22" s="45">
        <f t="shared" si="3"/>
        <v>0</v>
      </c>
    </row>
    <row r="23" spans="1:15" x14ac:dyDescent="0.3">
      <c r="A23" s="45">
        <v>5</v>
      </c>
      <c r="B23" s="45">
        <v>5</v>
      </c>
      <c r="C23" s="45">
        <v>5</v>
      </c>
      <c r="D23" s="45">
        <v>5</v>
      </c>
      <c r="E23" s="45">
        <f>Orleans!C33</f>
        <v>0</v>
      </c>
      <c r="F23" s="45">
        <f>Orleans!E33</f>
        <v>0</v>
      </c>
      <c r="G23" s="45">
        <f>Orleans!G33</f>
        <v>0</v>
      </c>
      <c r="H23" s="48">
        <f t="shared" si="4"/>
        <v>5</v>
      </c>
      <c r="M23" s="45">
        <f t="shared" si="5"/>
        <v>0</v>
      </c>
      <c r="N23" s="45">
        <f t="shared" si="3"/>
        <v>0</v>
      </c>
      <c r="O23" s="45">
        <f t="shared" si="3"/>
        <v>0</v>
      </c>
    </row>
    <row r="24" spans="1:15" x14ac:dyDescent="0.3">
      <c r="A24" s="45">
        <v>6</v>
      </c>
      <c r="B24" s="45">
        <v>6</v>
      </c>
      <c r="C24" s="45">
        <v>6</v>
      </c>
      <c r="D24" s="45">
        <v>6</v>
      </c>
      <c r="E24" s="45">
        <f>Orleans!C34</f>
        <v>0</v>
      </c>
      <c r="F24" s="45">
        <f>Orleans!E34</f>
        <v>0</v>
      </c>
      <c r="G24" s="45">
        <f>Orleans!G34</f>
        <v>0</v>
      </c>
      <c r="H24" s="48">
        <f t="shared" si="4"/>
        <v>6</v>
      </c>
      <c r="M24" s="45">
        <f t="shared" si="5"/>
        <v>0</v>
      </c>
      <c r="N24" s="45">
        <f t="shared" si="3"/>
        <v>0</v>
      </c>
      <c r="O24" s="45">
        <f t="shared" si="3"/>
        <v>0</v>
      </c>
    </row>
    <row r="25" spans="1:15" x14ac:dyDescent="0.3">
      <c r="A25" s="45">
        <v>7</v>
      </c>
      <c r="B25" s="45">
        <v>7</v>
      </c>
      <c r="C25" s="45">
        <v>7</v>
      </c>
      <c r="D25" s="45">
        <v>7</v>
      </c>
      <c r="E25" s="45">
        <f>Orleans!C35</f>
        <v>0</v>
      </c>
      <c r="F25" s="45">
        <f>Orleans!E35</f>
        <v>0</v>
      </c>
      <c r="G25" s="45">
        <f>Orleans!G35</f>
        <v>0</v>
      </c>
      <c r="H25" s="48">
        <f t="shared" si="4"/>
        <v>7</v>
      </c>
      <c r="M25" s="45">
        <f t="shared" si="5"/>
        <v>0</v>
      </c>
      <c r="N25" s="45">
        <f t="shared" si="3"/>
        <v>0</v>
      </c>
      <c r="O25" s="45">
        <f t="shared" si="3"/>
        <v>0</v>
      </c>
    </row>
    <row r="26" spans="1:15" x14ac:dyDescent="0.3">
      <c r="A26" s="45">
        <v>8</v>
      </c>
      <c r="B26" s="45">
        <v>8</v>
      </c>
      <c r="C26" s="45">
        <v>8</v>
      </c>
      <c r="D26" s="45">
        <v>8</v>
      </c>
      <c r="E26" s="45">
        <f>Orleans!C36</f>
        <v>0</v>
      </c>
      <c r="F26" s="45">
        <f>Orleans!E36</f>
        <v>0</v>
      </c>
      <c r="G26" s="45">
        <f>Orleans!G36</f>
        <v>0</v>
      </c>
      <c r="H26" s="48">
        <f t="shared" si="4"/>
        <v>8</v>
      </c>
      <c r="M26" s="45">
        <f t="shared" si="5"/>
        <v>0</v>
      </c>
      <c r="N26" s="45">
        <f t="shared" si="3"/>
        <v>0</v>
      </c>
      <c r="O26" s="45">
        <f t="shared" si="3"/>
        <v>0</v>
      </c>
    </row>
    <row r="27" spans="1:15" x14ac:dyDescent="0.3">
      <c r="A27" s="45">
        <v>9</v>
      </c>
      <c r="B27" s="45">
        <v>9</v>
      </c>
      <c r="C27" s="45">
        <v>9</v>
      </c>
      <c r="D27" s="45">
        <v>9</v>
      </c>
      <c r="E27" s="45">
        <f>Orleans!C37</f>
        <v>0</v>
      </c>
      <c r="F27" s="45">
        <f>Orleans!E37</f>
        <v>0</v>
      </c>
      <c r="G27" s="45">
        <f>Orleans!G37</f>
        <v>0</v>
      </c>
      <c r="H27" s="48">
        <f t="shared" si="4"/>
        <v>9</v>
      </c>
      <c r="M27" s="45">
        <f t="shared" si="5"/>
        <v>0</v>
      </c>
      <c r="N27" s="45">
        <f t="shared" si="3"/>
        <v>0</v>
      </c>
      <c r="O27" s="45">
        <f t="shared" si="3"/>
        <v>0</v>
      </c>
    </row>
    <row r="28" spans="1:15" x14ac:dyDescent="0.3">
      <c r="A28" s="45">
        <v>10</v>
      </c>
      <c r="B28" s="45">
        <v>10</v>
      </c>
      <c r="C28" s="45">
        <v>10</v>
      </c>
      <c r="D28" s="45">
        <v>10</v>
      </c>
      <c r="E28" s="45">
        <f>Orleans!C38</f>
        <v>0</v>
      </c>
      <c r="F28" s="45">
        <f>Orleans!E38</f>
        <v>0</v>
      </c>
      <c r="G28" s="45">
        <f>Orleans!G38</f>
        <v>0</v>
      </c>
      <c r="H28" s="48">
        <f t="shared" si="4"/>
        <v>10</v>
      </c>
      <c r="M28" s="45">
        <f t="shared" si="5"/>
        <v>0</v>
      </c>
      <c r="N28" s="45">
        <f t="shared" si="3"/>
        <v>0</v>
      </c>
      <c r="O28" s="45">
        <f t="shared" si="3"/>
        <v>0</v>
      </c>
    </row>
    <row r="30" spans="1:15" ht="28.8" x14ac:dyDescent="0.55000000000000004">
      <c r="A30" s="75" t="s">
        <v>11</v>
      </c>
      <c r="B30" s="75"/>
      <c r="C30" s="75"/>
      <c r="D30" s="75"/>
      <c r="E30" s="75"/>
      <c r="F30" s="75"/>
      <c r="G30" s="75"/>
    </row>
    <row r="31" spans="1:15" x14ac:dyDescent="0.3">
      <c r="A31" s="45" t="s">
        <v>70</v>
      </c>
      <c r="B31" s="45" t="s">
        <v>15</v>
      </c>
      <c r="C31" s="45" t="s">
        <v>16</v>
      </c>
      <c r="D31" s="45" t="s">
        <v>17</v>
      </c>
      <c r="E31" s="74" t="s">
        <v>67</v>
      </c>
      <c r="F31" s="74"/>
      <c r="G31" s="74"/>
      <c r="H31" s="48" t="str">
        <f>A31</f>
        <v>Tot</v>
      </c>
    </row>
    <row r="32" spans="1:15" x14ac:dyDescent="0.3">
      <c r="A32" s="45">
        <v>10</v>
      </c>
      <c r="B32" s="45">
        <v>0.3</v>
      </c>
      <c r="C32" s="45">
        <v>0.3</v>
      </c>
      <c r="D32" s="45">
        <v>0.3</v>
      </c>
      <c r="E32" s="45">
        <f>SUM(Orleans!P12:S12)</f>
        <v>0</v>
      </c>
      <c r="F32" s="45">
        <f>SUM(Orleans!P31:S31)</f>
        <v>0</v>
      </c>
      <c r="G32" s="45">
        <f>SUM(Orleans!P47:S47)</f>
        <v>0</v>
      </c>
      <c r="H32" s="48">
        <f>A32</f>
        <v>10</v>
      </c>
      <c r="I32" s="46" t="s">
        <v>13</v>
      </c>
      <c r="J32" s="46" t="s">
        <v>13</v>
      </c>
      <c r="K32" s="46" t="s">
        <v>13</v>
      </c>
      <c r="M32" s="45">
        <f t="shared" ref="M32:O38" si="6">SUM(B32*E32)</f>
        <v>0</v>
      </c>
      <c r="N32" s="45">
        <f t="shared" si="6"/>
        <v>0</v>
      </c>
      <c r="O32" s="45">
        <f t="shared" si="6"/>
        <v>0</v>
      </c>
    </row>
    <row r="33" spans="1:20" x14ac:dyDescent="0.3">
      <c r="A33" s="45">
        <v>20</v>
      </c>
      <c r="B33" s="45">
        <v>0.9</v>
      </c>
      <c r="C33" s="45">
        <v>0.9</v>
      </c>
      <c r="D33" s="45">
        <v>0.9</v>
      </c>
      <c r="E33" s="45">
        <f>SUM(Orleans!P13:S13)</f>
        <v>0</v>
      </c>
      <c r="F33" s="45">
        <f>SUM(Orleans!P32:S32)</f>
        <v>0</v>
      </c>
      <c r="G33" s="45">
        <f>SUM(Orleans!P48:S48)</f>
        <v>0</v>
      </c>
      <c r="H33" s="48">
        <f t="shared" ref="H33:H38" si="7">A33</f>
        <v>20</v>
      </c>
      <c r="I33" s="46" t="s">
        <v>13</v>
      </c>
      <c r="J33" s="46" t="s">
        <v>13</v>
      </c>
      <c r="K33" s="46" t="s">
        <v>13</v>
      </c>
      <c r="M33" s="45">
        <f t="shared" si="6"/>
        <v>0</v>
      </c>
      <c r="N33" s="45">
        <f t="shared" si="6"/>
        <v>0</v>
      </c>
      <c r="O33" s="45">
        <f t="shared" si="6"/>
        <v>0</v>
      </c>
    </row>
    <row r="34" spans="1:20" x14ac:dyDescent="0.3">
      <c r="A34" s="45">
        <v>30</v>
      </c>
      <c r="B34" s="45">
        <v>1.8</v>
      </c>
      <c r="C34" s="45">
        <v>1.8</v>
      </c>
      <c r="D34" s="45">
        <v>1.8</v>
      </c>
      <c r="E34" s="45">
        <f>SUM(Orleans!P14:S14)</f>
        <v>0</v>
      </c>
      <c r="F34" s="45">
        <f>SUM(Orleans!P33:S33)</f>
        <v>0</v>
      </c>
      <c r="G34" s="45">
        <f>SUM(Orleans!P49:S49)</f>
        <v>0</v>
      </c>
      <c r="H34" s="48">
        <f t="shared" si="7"/>
        <v>30</v>
      </c>
      <c r="I34" s="46" t="s">
        <v>13</v>
      </c>
      <c r="J34" s="46" t="s">
        <v>13</v>
      </c>
      <c r="K34" s="46" t="s">
        <v>13</v>
      </c>
      <c r="M34" s="45">
        <f t="shared" si="6"/>
        <v>0</v>
      </c>
      <c r="N34" s="45">
        <f t="shared" si="6"/>
        <v>0</v>
      </c>
      <c r="O34" s="45">
        <f t="shared" si="6"/>
        <v>0</v>
      </c>
    </row>
    <row r="35" spans="1:20" x14ac:dyDescent="0.3">
      <c r="A35" s="45">
        <v>40</v>
      </c>
      <c r="B35" s="45">
        <v>3</v>
      </c>
      <c r="C35" s="45">
        <v>3</v>
      </c>
      <c r="D35" s="45">
        <v>3</v>
      </c>
      <c r="E35" s="45">
        <f>SUM(Orleans!P15:S15)</f>
        <v>0</v>
      </c>
      <c r="F35" s="45">
        <f>SUM(Orleans!P34:S34)</f>
        <v>0</v>
      </c>
      <c r="G35" s="45">
        <f>SUM(Orleans!P50:S50)</f>
        <v>0</v>
      </c>
      <c r="H35" s="48">
        <f t="shared" si="7"/>
        <v>40</v>
      </c>
      <c r="I35" s="46" t="s">
        <v>13</v>
      </c>
      <c r="J35" s="46" t="s">
        <v>13</v>
      </c>
      <c r="K35" s="46" t="s">
        <v>13</v>
      </c>
      <c r="M35" s="45">
        <f t="shared" si="6"/>
        <v>0</v>
      </c>
      <c r="N35" s="45">
        <f t="shared" si="6"/>
        <v>0</v>
      </c>
      <c r="O35" s="45">
        <f t="shared" si="6"/>
        <v>0</v>
      </c>
    </row>
    <row r="36" spans="1:20" x14ac:dyDescent="0.3">
      <c r="A36" s="45">
        <v>50</v>
      </c>
      <c r="B36" s="45">
        <v>4.5</v>
      </c>
      <c r="C36" s="45">
        <v>4.5</v>
      </c>
      <c r="D36" s="45">
        <v>4.5</v>
      </c>
      <c r="E36" s="45">
        <f>SUM(Orleans!P16:S16)</f>
        <v>0</v>
      </c>
      <c r="F36" s="45">
        <f>SUM(Orleans!P35:S35)</f>
        <v>0</v>
      </c>
      <c r="G36" s="45">
        <f>SUM(Orleans!P51:S51)</f>
        <v>0</v>
      </c>
      <c r="H36" s="48">
        <f t="shared" si="7"/>
        <v>50</v>
      </c>
      <c r="I36" s="46" t="s">
        <v>13</v>
      </c>
      <c r="J36" s="46" t="s">
        <v>13</v>
      </c>
      <c r="K36" s="46" t="s">
        <v>13</v>
      </c>
      <c r="M36" s="45">
        <f t="shared" si="6"/>
        <v>0</v>
      </c>
      <c r="N36" s="45">
        <f t="shared" si="6"/>
        <v>0</v>
      </c>
      <c r="O36" s="45">
        <f t="shared" si="6"/>
        <v>0</v>
      </c>
    </row>
    <row r="37" spans="1:20" x14ac:dyDescent="0.3">
      <c r="A37" s="45">
        <v>100</v>
      </c>
      <c r="B37" s="45">
        <v>7</v>
      </c>
      <c r="C37" s="45">
        <v>7</v>
      </c>
      <c r="D37" s="45">
        <v>7</v>
      </c>
      <c r="E37" s="45">
        <f>SUM(Orleans!P17:S17)</f>
        <v>0</v>
      </c>
      <c r="F37" s="45">
        <f>SUM(Orleans!P36:S36)</f>
        <v>0</v>
      </c>
      <c r="G37" s="45">
        <f>SUM(Orleans!P52:S52)</f>
        <v>0</v>
      </c>
      <c r="H37" s="48">
        <f t="shared" si="7"/>
        <v>100</v>
      </c>
      <c r="I37" s="46" t="s">
        <v>13</v>
      </c>
      <c r="J37" s="46" t="s">
        <v>13</v>
      </c>
      <c r="K37" s="46" t="s">
        <v>13</v>
      </c>
      <c r="M37" s="45">
        <f t="shared" si="6"/>
        <v>0</v>
      </c>
      <c r="N37" s="45">
        <f t="shared" si="6"/>
        <v>0</v>
      </c>
      <c r="O37" s="45">
        <f t="shared" si="6"/>
        <v>0</v>
      </c>
    </row>
    <row r="38" spans="1:20" x14ac:dyDescent="0.3">
      <c r="A38" s="45">
        <v>200</v>
      </c>
      <c r="B38" s="45">
        <v>12</v>
      </c>
      <c r="C38" s="45">
        <v>12</v>
      </c>
      <c r="D38" s="45">
        <v>12</v>
      </c>
      <c r="E38" s="45">
        <f>SUM(Orleans!P18:S18)</f>
        <v>0</v>
      </c>
      <c r="F38" s="45">
        <f>SUM(Orleans!P37:S37)</f>
        <v>0</v>
      </c>
      <c r="G38" s="45">
        <f>SUM(Orleans!P53:S53)</f>
        <v>0</v>
      </c>
      <c r="H38" s="48">
        <f t="shared" si="7"/>
        <v>200</v>
      </c>
      <c r="I38" s="46" t="s">
        <v>13</v>
      </c>
      <c r="J38" s="46" t="s">
        <v>13</v>
      </c>
      <c r="K38" s="46" t="s">
        <v>13</v>
      </c>
      <c r="M38" s="45">
        <f t="shared" si="6"/>
        <v>0</v>
      </c>
      <c r="N38" s="45">
        <f t="shared" si="6"/>
        <v>0</v>
      </c>
      <c r="O38" s="45">
        <f t="shared" si="6"/>
        <v>0</v>
      </c>
    </row>
    <row r="42" spans="1:20" x14ac:dyDescent="0.3">
      <c r="A42" s="49" t="s">
        <v>81</v>
      </c>
      <c r="B42" s="48">
        <f>Q42</f>
        <v>0.25</v>
      </c>
      <c r="C42" s="48">
        <f>B42</f>
        <v>0.25</v>
      </c>
      <c r="D42" s="48">
        <f>C42</f>
        <v>0.25</v>
      </c>
      <c r="E42" s="45">
        <f>Orleans!C43</f>
        <v>0</v>
      </c>
      <c r="F42" s="45">
        <f>Orleans!E43</f>
        <v>0</v>
      </c>
      <c r="G42" s="45">
        <f>Orleans!G43</f>
        <v>0</v>
      </c>
      <c r="M42" s="45">
        <f t="shared" ref="M42:O54" si="8">SUM(B42*E42)</f>
        <v>0</v>
      </c>
      <c r="N42" s="45">
        <f t="shared" si="8"/>
        <v>0</v>
      </c>
      <c r="O42" s="45">
        <f t="shared" si="8"/>
        <v>0</v>
      </c>
      <c r="Q42" s="45">
        <v>0.25</v>
      </c>
    </row>
    <row r="43" spans="1:20" x14ac:dyDescent="0.3">
      <c r="A43" s="49" t="s">
        <v>88</v>
      </c>
      <c r="B43" s="48">
        <v>2.75</v>
      </c>
      <c r="C43" s="48">
        <f t="shared" ref="C43:D54" si="9">B43</f>
        <v>2.75</v>
      </c>
      <c r="D43" s="48">
        <f t="shared" si="9"/>
        <v>2.75</v>
      </c>
      <c r="E43" s="45">
        <f>Orleans!C44</f>
        <v>0</v>
      </c>
      <c r="F43" s="45">
        <f>Orleans!E44</f>
        <v>0</v>
      </c>
      <c r="G43" s="45">
        <f>Orleans!G44</f>
        <v>0</v>
      </c>
      <c r="M43" s="45">
        <f t="shared" si="8"/>
        <v>0</v>
      </c>
      <c r="N43" s="45">
        <f t="shared" si="8"/>
        <v>0</v>
      </c>
      <c r="O43" s="45">
        <f t="shared" si="8"/>
        <v>0</v>
      </c>
      <c r="Q43" s="45">
        <v>0.25</v>
      </c>
      <c r="R43" s="45">
        <v>2.5</v>
      </c>
    </row>
    <row r="44" spans="1:20" x14ac:dyDescent="0.3">
      <c r="A44" s="49" t="s">
        <v>82</v>
      </c>
      <c r="B44" s="48">
        <v>0.75</v>
      </c>
      <c r="C44" s="48">
        <f t="shared" si="9"/>
        <v>0.75</v>
      </c>
      <c r="D44" s="48">
        <f t="shared" si="9"/>
        <v>0.75</v>
      </c>
      <c r="E44" s="45">
        <f>Orleans!C45</f>
        <v>0</v>
      </c>
      <c r="F44" s="45">
        <f>Orleans!E45</f>
        <v>0</v>
      </c>
      <c r="G44" s="45">
        <f>Orleans!G45</f>
        <v>0</v>
      </c>
      <c r="M44" s="45">
        <f t="shared" si="8"/>
        <v>0</v>
      </c>
      <c r="N44" s="45">
        <f t="shared" si="8"/>
        <v>0</v>
      </c>
      <c r="O44" s="45">
        <f t="shared" si="8"/>
        <v>0</v>
      </c>
      <c r="Q44" s="45">
        <v>0.25</v>
      </c>
      <c r="R44" s="45">
        <v>0.5</v>
      </c>
    </row>
    <row r="45" spans="1:20" x14ac:dyDescent="0.3">
      <c r="A45" s="49" t="s">
        <v>89</v>
      </c>
      <c r="B45" s="48">
        <v>3.25</v>
      </c>
      <c r="C45" s="48">
        <f t="shared" si="9"/>
        <v>3.25</v>
      </c>
      <c r="D45" s="48">
        <f t="shared" si="9"/>
        <v>3.25</v>
      </c>
      <c r="E45" s="45">
        <f>Orleans!C46</f>
        <v>0</v>
      </c>
      <c r="F45" s="45">
        <f>Orleans!E46</f>
        <v>0</v>
      </c>
      <c r="G45" s="45">
        <f>Orleans!G46</f>
        <v>0</v>
      </c>
      <c r="M45" s="45">
        <f t="shared" si="8"/>
        <v>0</v>
      </c>
      <c r="N45" s="45">
        <f t="shared" si="8"/>
        <v>0</v>
      </c>
      <c r="O45" s="45">
        <f t="shared" si="8"/>
        <v>0</v>
      </c>
      <c r="Q45" s="45">
        <v>0.25</v>
      </c>
      <c r="R45" s="45">
        <v>0.5</v>
      </c>
      <c r="S45" s="45">
        <v>2.5</v>
      </c>
    </row>
    <row r="46" spans="1:20" x14ac:dyDescent="0.3">
      <c r="A46" s="49" t="s">
        <v>83</v>
      </c>
      <c r="B46" s="48">
        <v>1.5</v>
      </c>
      <c r="C46" s="48">
        <f t="shared" si="9"/>
        <v>1.5</v>
      </c>
      <c r="D46" s="48">
        <f t="shared" si="9"/>
        <v>1.5</v>
      </c>
      <c r="E46" s="45">
        <f>Orleans!C47</f>
        <v>0</v>
      </c>
      <c r="F46" s="45">
        <f>Orleans!E47</f>
        <v>0</v>
      </c>
      <c r="G46" s="45">
        <f>Orleans!G47</f>
        <v>0</v>
      </c>
      <c r="M46" s="45">
        <f t="shared" si="8"/>
        <v>0</v>
      </c>
      <c r="N46" s="45">
        <f t="shared" si="8"/>
        <v>0</v>
      </c>
      <c r="O46" s="45">
        <f t="shared" si="8"/>
        <v>0</v>
      </c>
      <c r="Q46" s="45">
        <v>1.5</v>
      </c>
    </row>
    <row r="47" spans="1:20" x14ac:dyDescent="0.3">
      <c r="A47" s="49" t="s">
        <v>84</v>
      </c>
      <c r="B47" s="48">
        <v>5</v>
      </c>
      <c r="C47" s="48">
        <f t="shared" si="9"/>
        <v>5</v>
      </c>
      <c r="D47" s="48">
        <f t="shared" si="9"/>
        <v>5</v>
      </c>
      <c r="E47" s="45">
        <f>Orleans!C48</f>
        <v>0</v>
      </c>
      <c r="F47" s="45">
        <f>Orleans!E48</f>
        <v>0</v>
      </c>
      <c r="G47" s="45">
        <f>Orleans!G48</f>
        <v>0</v>
      </c>
      <c r="M47" s="45">
        <f t="shared" si="8"/>
        <v>0</v>
      </c>
      <c r="N47" s="45">
        <f t="shared" si="8"/>
        <v>0</v>
      </c>
      <c r="O47" s="45">
        <f t="shared" si="8"/>
        <v>0</v>
      </c>
      <c r="Q47" s="45">
        <v>1.5</v>
      </c>
      <c r="R47" s="45">
        <v>0.75</v>
      </c>
      <c r="S47" s="45">
        <v>0.25</v>
      </c>
      <c r="T47" s="45">
        <v>2.5</v>
      </c>
    </row>
    <row r="48" spans="1:20" x14ac:dyDescent="0.3">
      <c r="A48" s="49" t="s">
        <v>87</v>
      </c>
      <c r="B48" s="48">
        <v>12</v>
      </c>
      <c r="C48" s="48">
        <f t="shared" si="9"/>
        <v>12</v>
      </c>
      <c r="D48" s="48">
        <f t="shared" si="9"/>
        <v>12</v>
      </c>
      <c r="E48" s="45">
        <f>Orleans!C49</f>
        <v>0</v>
      </c>
      <c r="F48" s="45">
        <f>Orleans!E49</f>
        <v>0</v>
      </c>
      <c r="G48" s="45">
        <f>Orleans!G49</f>
        <v>0</v>
      </c>
      <c r="M48" s="45">
        <f t="shared" si="8"/>
        <v>0</v>
      </c>
      <c r="N48" s="45">
        <f t="shared" si="8"/>
        <v>0</v>
      </c>
      <c r="O48" s="45">
        <f t="shared" si="8"/>
        <v>0</v>
      </c>
      <c r="Q48" s="45">
        <v>1.5</v>
      </c>
      <c r="R48" s="45">
        <v>1.5</v>
      </c>
      <c r="S48" s="45">
        <v>1.5</v>
      </c>
      <c r="T48" s="45">
        <v>7.5</v>
      </c>
    </row>
    <row r="49" spans="1:19" x14ac:dyDescent="0.3">
      <c r="A49" s="49" t="s">
        <v>85</v>
      </c>
      <c r="B49" s="48">
        <v>15.5</v>
      </c>
      <c r="C49" s="48">
        <f t="shared" si="9"/>
        <v>15.5</v>
      </c>
      <c r="D49" s="48">
        <f t="shared" si="9"/>
        <v>15.5</v>
      </c>
      <c r="E49" s="45">
        <f>Orleans!C50</f>
        <v>0</v>
      </c>
      <c r="F49" s="45">
        <f>Orleans!E50</f>
        <v>0</v>
      </c>
      <c r="G49" s="45">
        <f>Orleans!G50</f>
        <v>0</v>
      </c>
      <c r="M49" s="45">
        <f t="shared" si="8"/>
        <v>0</v>
      </c>
      <c r="N49" s="45">
        <f t="shared" si="8"/>
        <v>0</v>
      </c>
      <c r="O49" s="45">
        <f t="shared" si="8"/>
        <v>0</v>
      </c>
      <c r="Q49" s="45">
        <v>12</v>
      </c>
      <c r="R49" s="45">
        <v>2.5</v>
      </c>
      <c r="S49" s="45">
        <v>1</v>
      </c>
    </row>
    <row r="50" spans="1:19" x14ac:dyDescent="0.3">
      <c r="A50" s="49" t="s">
        <v>86</v>
      </c>
      <c r="B50" s="48">
        <v>22.5</v>
      </c>
      <c r="C50" s="48">
        <f t="shared" si="9"/>
        <v>22.5</v>
      </c>
      <c r="D50" s="48">
        <f t="shared" si="9"/>
        <v>22.5</v>
      </c>
      <c r="E50" s="45">
        <f>Orleans!C51</f>
        <v>0</v>
      </c>
      <c r="F50" s="45">
        <f>Orleans!E51</f>
        <v>0</v>
      </c>
      <c r="G50" s="45">
        <f>Orleans!G51</f>
        <v>0</v>
      </c>
      <c r="M50" s="45">
        <f t="shared" si="8"/>
        <v>0</v>
      </c>
      <c r="N50" s="45">
        <f t="shared" si="8"/>
        <v>0</v>
      </c>
      <c r="O50" s="45">
        <f t="shared" si="8"/>
        <v>0</v>
      </c>
    </row>
    <row r="51" spans="1:19" x14ac:dyDescent="0.3">
      <c r="A51" s="49" t="s">
        <v>79</v>
      </c>
      <c r="B51" s="48">
        <v>2</v>
      </c>
      <c r="C51" s="48">
        <f t="shared" si="9"/>
        <v>2</v>
      </c>
      <c r="D51" s="48">
        <f t="shared" si="9"/>
        <v>2</v>
      </c>
      <c r="E51" s="45">
        <f>Orleans!C52</f>
        <v>0</v>
      </c>
      <c r="F51" s="45">
        <f>Orleans!E52</f>
        <v>0</v>
      </c>
      <c r="G51" s="45">
        <f>Orleans!G52</f>
        <v>0</v>
      </c>
      <c r="M51" s="45">
        <f t="shared" si="8"/>
        <v>0</v>
      </c>
      <c r="N51" s="45">
        <f t="shared" si="8"/>
        <v>0</v>
      </c>
      <c r="O51" s="45">
        <f t="shared" si="8"/>
        <v>0</v>
      </c>
    </row>
    <row r="52" spans="1:19" x14ac:dyDescent="0.3">
      <c r="A52" s="49" t="s">
        <v>90</v>
      </c>
      <c r="B52" s="48">
        <v>5</v>
      </c>
      <c r="C52" s="48">
        <f t="shared" si="9"/>
        <v>5</v>
      </c>
      <c r="D52" s="48">
        <f t="shared" si="9"/>
        <v>5</v>
      </c>
      <c r="E52" s="45">
        <f>Orleans!C53</f>
        <v>0</v>
      </c>
      <c r="F52" s="45">
        <f>Orleans!E53</f>
        <v>0</v>
      </c>
      <c r="G52" s="45">
        <f>Orleans!G53</f>
        <v>0</v>
      </c>
      <c r="M52" s="45">
        <f t="shared" si="8"/>
        <v>0</v>
      </c>
      <c r="N52" s="45">
        <f t="shared" si="8"/>
        <v>0</v>
      </c>
      <c r="O52" s="45">
        <f t="shared" si="8"/>
        <v>0</v>
      </c>
    </row>
    <row r="53" spans="1:19" x14ac:dyDescent="0.3">
      <c r="A53" s="49" t="s">
        <v>91</v>
      </c>
      <c r="B53" s="48">
        <v>5</v>
      </c>
      <c r="C53" s="48">
        <f t="shared" si="9"/>
        <v>5</v>
      </c>
      <c r="D53" s="48">
        <f t="shared" si="9"/>
        <v>5</v>
      </c>
      <c r="E53" s="45">
        <f>Orleans!C54</f>
        <v>0</v>
      </c>
      <c r="F53" s="45">
        <f>Orleans!E54</f>
        <v>0</v>
      </c>
      <c r="G53" s="45">
        <f>Orleans!G54</f>
        <v>0</v>
      </c>
      <c r="M53" s="45">
        <f t="shared" si="8"/>
        <v>0</v>
      </c>
      <c r="N53" s="45">
        <f t="shared" si="8"/>
        <v>0</v>
      </c>
      <c r="O53" s="45">
        <f t="shared" si="8"/>
        <v>0</v>
      </c>
    </row>
    <row r="54" spans="1:19" x14ac:dyDescent="0.3">
      <c r="A54" s="49" t="s">
        <v>80</v>
      </c>
      <c r="B54" s="48">
        <v>2</v>
      </c>
      <c r="C54" s="48">
        <f t="shared" si="9"/>
        <v>2</v>
      </c>
      <c r="D54" s="48">
        <v>1</v>
      </c>
      <c r="E54" s="45">
        <f>Orleans!C55</f>
        <v>0</v>
      </c>
      <c r="F54" s="45">
        <f>Orleans!E55</f>
        <v>0</v>
      </c>
      <c r="G54" s="45">
        <f>Orleans!G55</f>
        <v>0</v>
      </c>
      <c r="M54" s="45">
        <f t="shared" si="8"/>
        <v>0</v>
      </c>
      <c r="N54" s="45">
        <f t="shared" si="8"/>
        <v>0</v>
      </c>
      <c r="O54" s="45">
        <f t="shared" si="8"/>
        <v>0</v>
      </c>
    </row>
    <row r="56" spans="1:19" x14ac:dyDescent="0.3">
      <c r="A56" s="45" t="s">
        <v>98</v>
      </c>
      <c r="B56" s="45">
        <v>1.85</v>
      </c>
      <c r="C56" s="45">
        <v>1.85</v>
      </c>
      <c r="D56" s="45">
        <v>1.85</v>
      </c>
      <c r="E56" s="45">
        <f>Orleans!J5</f>
        <v>0</v>
      </c>
      <c r="F56" s="45">
        <f>Orleans!J6</f>
        <v>0</v>
      </c>
      <c r="G56" s="45">
        <f>Orleans!J7</f>
        <v>0</v>
      </c>
      <c r="M56" s="45">
        <f t="shared" ref="M56:O56" si="10">SUM(B56*E56)</f>
        <v>0</v>
      </c>
      <c r="N56" s="45">
        <f t="shared" si="10"/>
        <v>0</v>
      </c>
      <c r="O56" s="45">
        <f t="shared" si="10"/>
        <v>0</v>
      </c>
    </row>
    <row r="58" spans="1:19" x14ac:dyDescent="0.3">
      <c r="A58" s="45" t="s">
        <v>72</v>
      </c>
      <c r="M58" s="45">
        <f>IF(SUM(M1:N56)&gt;0,1,0)</f>
        <v>0</v>
      </c>
      <c r="O58" s="45">
        <f>IF(SUM(O1:O56)&gt;0,1,0)</f>
        <v>0</v>
      </c>
    </row>
  </sheetData>
  <sheetProtection algorithmName="SHA-512" hashValue="IESdwl1PFU9T0A50x5mXuHJCHV2pbRq7BRmL6ASBIQ/l/sehbHTqWD0nUHVJL0o18I9/pc/BzSneVMwUfts6sQ==" saltValue="JBdy4bi7ieOhwwB+nOb/Lg==" spinCount="100000" sheet="1" objects="1" scenarios="1"/>
  <mergeCells count="9">
    <mergeCell ref="A30:G30"/>
    <mergeCell ref="E31:G31"/>
    <mergeCell ref="A1:G1"/>
    <mergeCell ref="I1:K1"/>
    <mergeCell ref="M1:O1"/>
    <mergeCell ref="E2:G2"/>
    <mergeCell ref="A17:G17"/>
    <mergeCell ref="I17:K17"/>
    <mergeCell ref="E18:G1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4</vt:i4>
      </vt:variant>
    </vt:vector>
  </HeadingPairs>
  <TitlesOfParts>
    <vt:vector size="13" baseType="lpstr">
      <vt:lpstr>Intro</vt:lpstr>
      <vt:lpstr>Noyon</vt:lpstr>
      <vt:lpstr>Kleine Straal</vt:lpstr>
      <vt:lpstr>Kleine Halve Fond</vt:lpstr>
      <vt:lpstr>Noyon-Prijs</vt:lpstr>
      <vt:lpstr>Kleine_Straal-Prijs</vt:lpstr>
      <vt:lpstr>Orleans</vt:lpstr>
      <vt:lpstr>Toury-Prijs</vt:lpstr>
      <vt:lpstr>Orleans-Prijs</vt:lpstr>
      <vt:lpstr>'Kleine Halve Fond'!Afdrukbereik</vt:lpstr>
      <vt:lpstr>'Kleine Straal'!Afdrukbereik</vt:lpstr>
      <vt:lpstr>Noyon!Afdrukbereik</vt:lpstr>
      <vt:lpstr>Orleans!Afdrukbereik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Van Roy</dc:creator>
  <cp:lastModifiedBy>Koen Van Roy</cp:lastModifiedBy>
  <cp:lastPrinted>2024-05-01T07:32:38Z</cp:lastPrinted>
  <dcterms:created xsi:type="dcterms:W3CDTF">2023-01-29T20:08:39Z</dcterms:created>
  <dcterms:modified xsi:type="dcterms:W3CDTF">2025-05-02T05:37:53Z</dcterms:modified>
</cp:coreProperties>
</file>